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arošováAlexandra\Desktop\"/>
    </mc:Choice>
  </mc:AlternateContent>
  <bookViews>
    <workbookView xWindow="0" yWindow="0" windowWidth="23040" windowHeight="8244"/>
  </bookViews>
  <sheets>
    <sheet name="Rekapitulace stavby" sheetId="1" r:id="rId1"/>
    <sheet name="00 - VRN" sheetId="2" r:id="rId2"/>
    <sheet name="10 - Stavební část" sheetId="3" r:id="rId3"/>
    <sheet name="20 - ZTI" sheetId="4" r:id="rId4"/>
    <sheet name="30 - Plyn" sheetId="5" r:id="rId5"/>
    <sheet name="40 - UT" sheetId="6" r:id="rId6"/>
    <sheet name="50 - Větrání" sheetId="7" r:id="rId7"/>
    <sheet name="60 - Elektroinstalace, Sl..." sheetId="8" r:id="rId8"/>
    <sheet name="Pokyny pro vyplnění" sheetId="9" r:id="rId9"/>
  </sheets>
  <definedNames>
    <definedName name="_xlnm._FilterDatabase" localSheetId="1" hidden="1">'00 - VRN'!$C$77:$K$87</definedName>
    <definedName name="_xlnm._FilterDatabase" localSheetId="2" hidden="1">'10 - Stavební část'!$C$99:$K$647</definedName>
    <definedName name="_xlnm._FilterDatabase" localSheetId="3" hidden="1">'20 - ZTI'!$C$85:$K$209</definedName>
    <definedName name="_xlnm._FilterDatabase" localSheetId="4" hidden="1">'30 - Plyn'!$C$87:$K$144</definedName>
    <definedName name="_xlnm._FilterDatabase" localSheetId="5" hidden="1">'40 - UT'!$C$83:$K$152</definedName>
    <definedName name="_xlnm._FilterDatabase" localSheetId="6" hidden="1">'50 - Větrání'!$C$77:$K$113</definedName>
    <definedName name="_xlnm._FilterDatabase" localSheetId="7" hidden="1">'60 - Elektroinstalace, Sl...'!$C$87:$K$426</definedName>
    <definedName name="_xlnm.Print_Titles" localSheetId="1">'00 - VRN'!$77:$77</definedName>
    <definedName name="_xlnm.Print_Titles" localSheetId="2">'10 - Stavební část'!$99:$99</definedName>
    <definedName name="_xlnm.Print_Titles" localSheetId="3">'20 - ZTI'!$85:$85</definedName>
    <definedName name="_xlnm.Print_Titles" localSheetId="4">'30 - Plyn'!$87:$87</definedName>
    <definedName name="_xlnm.Print_Titles" localSheetId="5">'40 - UT'!$83:$83</definedName>
    <definedName name="_xlnm.Print_Titles" localSheetId="6">'50 - Větrání'!$77:$77</definedName>
    <definedName name="_xlnm.Print_Titles" localSheetId="7">'60 - Elektroinstalace, Sl...'!$87:$87</definedName>
    <definedName name="_xlnm.Print_Titles" localSheetId="0">'Rekapitulace stavby'!$49:$49</definedName>
    <definedName name="_xlnm.Print_Area" localSheetId="1">'00 - VRN'!$C$4:$J$36,'00 - VRN'!$C$42:$J$59,'00 - VRN'!$C$65:$K$87</definedName>
    <definedName name="_xlnm.Print_Area" localSheetId="2">'10 - Stavební část'!$C$4:$J$36,'10 - Stavební část'!$C$42:$J$81,'10 - Stavební část'!$C$87:$K$647</definedName>
    <definedName name="_xlnm.Print_Area" localSheetId="3">'20 - ZTI'!$C$4:$J$36,'20 - ZTI'!$C$42:$J$67,'20 - ZTI'!$C$73:$K$209</definedName>
    <definedName name="_xlnm.Print_Area" localSheetId="4">'30 - Plyn'!$C$4:$J$36,'30 - Plyn'!$C$42:$J$69,'30 - Plyn'!$C$75:$K$144</definedName>
    <definedName name="_xlnm.Print_Area" localSheetId="5">'40 - UT'!$C$4:$J$36,'40 - UT'!$C$42:$J$65,'40 - UT'!$C$71:$K$152</definedName>
    <definedName name="_xlnm.Print_Area" localSheetId="6">'50 - Větrání'!$C$4:$J$36,'50 - Větrání'!$C$42:$J$59,'50 - Větrání'!$C$65:$K$113</definedName>
    <definedName name="_xlnm.Print_Area" localSheetId="7">'60 - Elektroinstalace, Sl...'!$C$4:$J$36,'60 - Elektroinstalace, Sl...'!$C$42:$J$69,'60 - Elektroinstalace, Sl...'!$C$75:$K$426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</definedNames>
  <calcPr calcId="162913"/>
</workbook>
</file>

<file path=xl/calcChain.xml><?xml version="1.0" encoding="utf-8"?>
<calcChain xmlns="http://schemas.openxmlformats.org/spreadsheetml/2006/main">
  <c r="AY58" i="1" l="1"/>
  <c r="AX58" i="1"/>
  <c r="BI426" i="8"/>
  <c r="BH426" i="8"/>
  <c r="BG426" i="8"/>
  <c r="BF426" i="8"/>
  <c r="T426" i="8"/>
  <c r="T425" i="8"/>
  <c r="R426" i="8"/>
  <c r="R425" i="8" s="1"/>
  <c r="P426" i="8"/>
  <c r="P425" i="8"/>
  <c r="BK426" i="8"/>
  <c r="BK425" i="8" s="1"/>
  <c r="J425" i="8" s="1"/>
  <c r="J68" i="8" s="1"/>
  <c r="J426" i="8"/>
  <c r="BE426" i="8" s="1"/>
  <c r="BI424" i="8"/>
  <c r="BH424" i="8"/>
  <c r="BG424" i="8"/>
  <c r="BF424" i="8"/>
  <c r="T424" i="8"/>
  <c r="R424" i="8"/>
  <c r="P424" i="8"/>
  <c r="BK424" i="8"/>
  <c r="J424" i="8"/>
  <c r="BE424" i="8"/>
  <c r="BI423" i="8"/>
  <c r="BH423" i="8"/>
  <c r="BG423" i="8"/>
  <c r="BF423" i="8"/>
  <c r="T423" i="8"/>
  <c r="R423" i="8"/>
  <c r="P423" i="8"/>
  <c r="BK423" i="8"/>
  <c r="J423" i="8"/>
  <c r="BE423" i="8" s="1"/>
  <c r="BI422" i="8"/>
  <c r="BH422" i="8"/>
  <c r="BG422" i="8"/>
  <c r="BF422" i="8"/>
  <c r="T422" i="8"/>
  <c r="R422" i="8"/>
  <c r="P422" i="8"/>
  <c r="BK422" i="8"/>
  <c r="J422" i="8"/>
  <c r="BE422" i="8" s="1"/>
  <c r="BI421" i="8"/>
  <c r="BH421" i="8"/>
  <c r="BG421" i="8"/>
  <c r="BF421" i="8"/>
  <c r="T421" i="8"/>
  <c r="R421" i="8"/>
  <c r="P421" i="8"/>
  <c r="BK421" i="8"/>
  <c r="J421" i="8"/>
  <c r="BE421" i="8" s="1"/>
  <c r="BI420" i="8"/>
  <c r="BH420" i="8"/>
  <c r="BG420" i="8"/>
  <c r="BF420" i="8"/>
  <c r="T420" i="8"/>
  <c r="R420" i="8"/>
  <c r="P420" i="8"/>
  <c r="BK420" i="8"/>
  <c r="J420" i="8"/>
  <c r="BE420" i="8" s="1"/>
  <c r="BI419" i="8"/>
  <c r="BH419" i="8"/>
  <c r="BG419" i="8"/>
  <c r="BF419" i="8"/>
  <c r="T419" i="8"/>
  <c r="R419" i="8"/>
  <c r="P419" i="8"/>
  <c r="BK419" i="8"/>
  <c r="J419" i="8"/>
  <c r="BE419" i="8" s="1"/>
  <c r="BI418" i="8"/>
  <c r="BH418" i="8"/>
  <c r="BG418" i="8"/>
  <c r="BF418" i="8"/>
  <c r="T418" i="8"/>
  <c r="R418" i="8"/>
  <c r="P418" i="8"/>
  <c r="BK418" i="8"/>
  <c r="J418" i="8"/>
  <c r="BE418" i="8" s="1"/>
  <c r="BI417" i="8"/>
  <c r="BH417" i="8"/>
  <c r="BG417" i="8"/>
  <c r="BF417" i="8"/>
  <c r="T417" i="8"/>
  <c r="R417" i="8"/>
  <c r="P417" i="8"/>
  <c r="BK417" i="8"/>
  <c r="J417" i="8"/>
  <c r="BE417" i="8" s="1"/>
  <c r="BI416" i="8"/>
  <c r="BH416" i="8"/>
  <c r="BG416" i="8"/>
  <c r="BF416" i="8"/>
  <c r="T416" i="8"/>
  <c r="R416" i="8"/>
  <c r="P416" i="8"/>
  <c r="BK416" i="8"/>
  <c r="J416" i="8"/>
  <c r="BE416" i="8" s="1"/>
  <c r="BI415" i="8"/>
  <c r="BH415" i="8"/>
  <c r="BG415" i="8"/>
  <c r="BF415" i="8"/>
  <c r="T415" i="8"/>
  <c r="R415" i="8"/>
  <c r="P415" i="8"/>
  <c r="BK415" i="8"/>
  <c r="J415" i="8"/>
  <c r="BE415" i="8"/>
  <c r="BI414" i="8"/>
  <c r="BH414" i="8"/>
  <c r="BG414" i="8"/>
  <c r="BF414" i="8"/>
  <c r="T414" i="8"/>
  <c r="R414" i="8"/>
  <c r="P414" i="8"/>
  <c r="BK414" i="8"/>
  <c r="J414" i="8"/>
  <c r="BE414" i="8" s="1"/>
  <c r="BI413" i="8"/>
  <c r="BH413" i="8"/>
  <c r="BG413" i="8"/>
  <c r="BF413" i="8"/>
  <c r="T413" i="8"/>
  <c r="R413" i="8"/>
  <c r="P413" i="8"/>
  <c r="BK413" i="8"/>
  <c r="J413" i="8"/>
  <c r="BE413" i="8"/>
  <c r="BI412" i="8"/>
  <c r="BH412" i="8"/>
  <c r="BG412" i="8"/>
  <c r="BF412" i="8"/>
  <c r="T412" i="8"/>
  <c r="R412" i="8"/>
  <c r="P412" i="8"/>
  <c r="BK412" i="8"/>
  <c r="J412" i="8"/>
  <c r="BE412" i="8" s="1"/>
  <c r="BI411" i="8"/>
  <c r="BH411" i="8"/>
  <c r="BG411" i="8"/>
  <c r="BF411" i="8"/>
  <c r="T411" i="8"/>
  <c r="R411" i="8"/>
  <c r="P411" i="8"/>
  <c r="BK411" i="8"/>
  <c r="J411" i="8"/>
  <c r="BE411" i="8"/>
  <c r="BI410" i="8"/>
  <c r="BH410" i="8"/>
  <c r="BG410" i="8"/>
  <c r="BF410" i="8"/>
  <c r="T410" i="8"/>
  <c r="R410" i="8"/>
  <c r="P410" i="8"/>
  <c r="BK410" i="8"/>
  <c r="J410" i="8"/>
  <c r="BE410" i="8" s="1"/>
  <c r="BI409" i="8"/>
  <c r="BH409" i="8"/>
  <c r="BG409" i="8"/>
  <c r="BF409" i="8"/>
  <c r="T409" i="8"/>
  <c r="R409" i="8"/>
  <c r="P409" i="8"/>
  <c r="BK409" i="8"/>
  <c r="J409" i="8"/>
  <c r="BE409" i="8" s="1"/>
  <c r="BI408" i="8"/>
  <c r="BH408" i="8"/>
  <c r="BG408" i="8"/>
  <c r="BF408" i="8"/>
  <c r="T408" i="8"/>
  <c r="R408" i="8"/>
  <c r="P408" i="8"/>
  <c r="BK408" i="8"/>
  <c r="J408" i="8"/>
  <c r="BE408" i="8" s="1"/>
  <c r="BI407" i="8"/>
  <c r="BH407" i="8"/>
  <c r="BG407" i="8"/>
  <c r="BF407" i="8"/>
  <c r="T407" i="8"/>
  <c r="R407" i="8"/>
  <c r="P407" i="8"/>
  <c r="BK407" i="8"/>
  <c r="J407" i="8"/>
  <c r="BE407" i="8"/>
  <c r="BI406" i="8"/>
  <c r="BH406" i="8"/>
  <c r="BG406" i="8"/>
  <c r="BF406" i="8"/>
  <c r="T406" i="8"/>
  <c r="R406" i="8"/>
  <c r="P406" i="8"/>
  <c r="BK406" i="8"/>
  <c r="J406" i="8"/>
  <c r="BE406" i="8" s="1"/>
  <c r="BI405" i="8"/>
  <c r="BH405" i="8"/>
  <c r="BG405" i="8"/>
  <c r="BF405" i="8"/>
  <c r="T405" i="8"/>
  <c r="R405" i="8"/>
  <c r="P405" i="8"/>
  <c r="BK405" i="8"/>
  <c r="J405" i="8"/>
  <c r="BE405" i="8"/>
  <c r="BI404" i="8"/>
  <c r="BH404" i="8"/>
  <c r="BG404" i="8"/>
  <c r="BF404" i="8"/>
  <c r="T404" i="8"/>
  <c r="R404" i="8"/>
  <c r="P404" i="8"/>
  <c r="BK404" i="8"/>
  <c r="J404" i="8"/>
  <c r="BE404" i="8" s="1"/>
  <c r="BI403" i="8"/>
  <c r="BH403" i="8"/>
  <c r="BG403" i="8"/>
  <c r="BF403" i="8"/>
  <c r="T403" i="8"/>
  <c r="R403" i="8"/>
  <c r="P403" i="8"/>
  <c r="BK403" i="8"/>
  <c r="J403" i="8"/>
  <c r="BE403" i="8"/>
  <c r="BI402" i="8"/>
  <c r="BH402" i="8"/>
  <c r="BG402" i="8"/>
  <c r="BF402" i="8"/>
  <c r="T402" i="8"/>
  <c r="R402" i="8"/>
  <c r="P402" i="8"/>
  <c r="BK402" i="8"/>
  <c r="J402" i="8"/>
  <c r="BE402" i="8" s="1"/>
  <c r="BI401" i="8"/>
  <c r="BH401" i="8"/>
  <c r="BG401" i="8"/>
  <c r="BF401" i="8"/>
  <c r="T401" i="8"/>
  <c r="R401" i="8"/>
  <c r="P401" i="8"/>
  <c r="BK401" i="8"/>
  <c r="J401" i="8"/>
  <c r="BE401" i="8" s="1"/>
  <c r="BI400" i="8"/>
  <c r="BH400" i="8"/>
  <c r="BG400" i="8"/>
  <c r="BF400" i="8"/>
  <c r="T400" i="8"/>
  <c r="R400" i="8"/>
  <c r="P400" i="8"/>
  <c r="BK400" i="8"/>
  <c r="J400" i="8"/>
  <c r="BE400" i="8" s="1"/>
  <c r="BI399" i="8"/>
  <c r="BH399" i="8"/>
  <c r="BG399" i="8"/>
  <c r="BF399" i="8"/>
  <c r="T399" i="8"/>
  <c r="R399" i="8"/>
  <c r="P399" i="8"/>
  <c r="BK399" i="8"/>
  <c r="J399" i="8"/>
  <c r="BE399" i="8"/>
  <c r="BI398" i="8"/>
  <c r="BH398" i="8"/>
  <c r="BG398" i="8"/>
  <c r="BF398" i="8"/>
  <c r="T398" i="8"/>
  <c r="R398" i="8"/>
  <c r="P398" i="8"/>
  <c r="BK398" i="8"/>
  <c r="J398" i="8"/>
  <c r="BE398" i="8" s="1"/>
  <c r="BI397" i="8"/>
  <c r="BH397" i="8"/>
  <c r="BG397" i="8"/>
  <c r="BF397" i="8"/>
  <c r="T397" i="8"/>
  <c r="R397" i="8"/>
  <c r="P397" i="8"/>
  <c r="BK397" i="8"/>
  <c r="J397" i="8"/>
  <c r="BE397" i="8"/>
  <c r="BI396" i="8"/>
  <c r="BH396" i="8"/>
  <c r="BG396" i="8"/>
  <c r="BF396" i="8"/>
  <c r="T396" i="8"/>
  <c r="R396" i="8"/>
  <c r="P396" i="8"/>
  <c r="BK396" i="8"/>
  <c r="J396" i="8"/>
  <c r="BE396" i="8" s="1"/>
  <c r="BI395" i="8"/>
  <c r="BH395" i="8"/>
  <c r="BG395" i="8"/>
  <c r="BF395" i="8"/>
  <c r="T395" i="8"/>
  <c r="R395" i="8"/>
  <c r="P395" i="8"/>
  <c r="BK395" i="8"/>
  <c r="J395" i="8"/>
  <c r="BE395" i="8"/>
  <c r="BI394" i="8"/>
  <c r="BH394" i="8"/>
  <c r="BG394" i="8"/>
  <c r="BF394" i="8"/>
  <c r="T394" i="8"/>
  <c r="R394" i="8"/>
  <c r="P394" i="8"/>
  <c r="BK394" i="8"/>
  <c r="J394" i="8"/>
  <c r="BE394" i="8" s="1"/>
  <c r="BI393" i="8"/>
  <c r="BH393" i="8"/>
  <c r="BG393" i="8"/>
  <c r="BF393" i="8"/>
  <c r="T393" i="8"/>
  <c r="R393" i="8"/>
  <c r="P393" i="8"/>
  <c r="BK393" i="8"/>
  <c r="J393" i="8"/>
  <c r="BE393" i="8" s="1"/>
  <c r="BI392" i="8"/>
  <c r="BH392" i="8"/>
  <c r="BG392" i="8"/>
  <c r="BF392" i="8"/>
  <c r="T392" i="8"/>
  <c r="T391" i="8" s="1"/>
  <c r="R392" i="8"/>
  <c r="P392" i="8"/>
  <c r="P391" i="8"/>
  <c r="BK392" i="8"/>
  <c r="J392" i="8"/>
  <c r="BE392" i="8" s="1"/>
  <c r="BI390" i="8"/>
  <c r="BH390" i="8"/>
  <c r="BG390" i="8"/>
  <c r="BF390" i="8"/>
  <c r="T390" i="8"/>
  <c r="R390" i="8"/>
  <c r="P390" i="8"/>
  <c r="BK390" i="8"/>
  <c r="J390" i="8"/>
  <c r="BE390" i="8" s="1"/>
  <c r="BI389" i="8"/>
  <c r="BH389" i="8"/>
  <c r="BG389" i="8"/>
  <c r="BF389" i="8"/>
  <c r="T389" i="8"/>
  <c r="R389" i="8"/>
  <c r="P389" i="8"/>
  <c r="BK389" i="8"/>
  <c r="J389" i="8"/>
  <c r="BE389" i="8"/>
  <c r="BI388" i="8"/>
  <c r="BH388" i="8"/>
  <c r="BG388" i="8"/>
  <c r="BF388" i="8"/>
  <c r="T388" i="8"/>
  <c r="R388" i="8"/>
  <c r="P388" i="8"/>
  <c r="BK388" i="8"/>
  <c r="J388" i="8"/>
  <c r="BE388" i="8" s="1"/>
  <c r="BI387" i="8"/>
  <c r="BH387" i="8"/>
  <c r="BG387" i="8"/>
  <c r="BF387" i="8"/>
  <c r="T387" i="8"/>
  <c r="R387" i="8"/>
  <c r="P387" i="8"/>
  <c r="BK387" i="8"/>
  <c r="J387" i="8"/>
  <c r="BE387" i="8" s="1"/>
  <c r="BI386" i="8"/>
  <c r="BH386" i="8"/>
  <c r="BG386" i="8"/>
  <c r="BF386" i="8"/>
  <c r="T386" i="8"/>
  <c r="R386" i="8"/>
  <c r="P386" i="8"/>
  <c r="BK386" i="8"/>
  <c r="J386" i="8"/>
  <c r="BE386" i="8" s="1"/>
  <c r="BI385" i="8"/>
  <c r="BH385" i="8"/>
  <c r="BG385" i="8"/>
  <c r="BF385" i="8"/>
  <c r="T385" i="8"/>
  <c r="R385" i="8"/>
  <c r="P385" i="8"/>
  <c r="BK385" i="8"/>
  <c r="J385" i="8"/>
  <c r="BE385" i="8"/>
  <c r="BI384" i="8"/>
  <c r="BH384" i="8"/>
  <c r="BG384" i="8"/>
  <c r="BF384" i="8"/>
  <c r="T384" i="8"/>
  <c r="R384" i="8"/>
  <c r="P384" i="8"/>
  <c r="BK384" i="8"/>
  <c r="J384" i="8"/>
  <c r="BE384" i="8" s="1"/>
  <c r="BI383" i="8"/>
  <c r="BH383" i="8"/>
  <c r="BG383" i="8"/>
  <c r="BF383" i="8"/>
  <c r="T383" i="8"/>
  <c r="R383" i="8"/>
  <c r="P383" i="8"/>
  <c r="BK383" i="8"/>
  <c r="J383" i="8"/>
  <c r="BE383" i="8"/>
  <c r="BI382" i="8"/>
  <c r="BH382" i="8"/>
  <c r="BG382" i="8"/>
  <c r="BF382" i="8"/>
  <c r="T382" i="8"/>
  <c r="R382" i="8"/>
  <c r="P382" i="8"/>
  <c r="BK382" i="8"/>
  <c r="J382" i="8"/>
  <c r="BE382" i="8" s="1"/>
  <c r="BI381" i="8"/>
  <c r="BH381" i="8"/>
  <c r="BG381" i="8"/>
  <c r="BF381" i="8"/>
  <c r="T381" i="8"/>
  <c r="R381" i="8"/>
  <c r="P381" i="8"/>
  <c r="BK381" i="8"/>
  <c r="J381" i="8"/>
  <c r="BE381" i="8"/>
  <c r="BI380" i="8"/>
  <c r="BH380" i="8"/>
  <c r="BG380" i="8"/>
  <c r="BF380" i="8"/>
  <c r="T380" i="8"/>
  <c r="R380" i="8"/>
  <c r="P380" i="8"/>
  <c r="BK380" i="8"/>
  <c r="J380" i="8"/>
  <c r="BE380" i="8" s="1"/>
  <c r="BI379" i="8"/>
  <c r="BH379" i="8"/>
  <c r="BG379" i="8"/>
  <c r="BF379" i="8"/>
  <c r="T379" i="8"/>
  <c r="R379" i="8"/>
  <c r="P379" i="8"/>
  <c r="BK379" i="8"/>
  <c r="J379" i="8"/>
  <c r="BE379" i="8" s="1"/>
  <c r="BI378" i="8"/>
  <c r="BH378" i="8"/>
  <c r="BG378" i="8"/>
  <c r="BF378" i="8"/>
  <c r="T378" i="8"/>
  <c r="R378" i="8"/>
  <c r="P378" i="8"/>
  <c r="BK378" i="8"/>
  <c r="J378" i="8"/>
  <c r="BE378" i="8" s="1"/>
  <c r="BI377" i="8"/>
  <c r="BH377" i="8"/>
  <c r="BG377" i="8"/>
  <c r="BF377" i="8"/>
  <c r="T377" i="8"/>
  <c r="R377" i="8"/>
  <c r="P377" i="8"/>
  <c r="BK377" i="8"/>
  <c r="J377" i="8"/>
  <c r="BE377" i="8"/>
  <c r="BI376" i="8"/>
  <c r="BH376" i="8"/>
  <c r="BG376" i="8"/>
  <c r="BF376" i="8"/>
  <c r="T376" i="8"/>
  <c r="R376" i="8"/>
  <c r="P376" i="8"/>
  <c r="BK376" i="8"/>
  <c r="J376" i="8"/>
  <c r="BE376" i="8" s="1"/>
  <c r="BI375" i="8"/>
  <c r="BH375" i="8"/>
  <c r="BG375" i="8"/>
  <c r="BF375" i="8"/>
  <c r="T375" i="8"/>
  <c r="R375" i="8"/>
  <c r="P375" i="8"/>
  <c r="BK375" i="8"/>
  <c r="J375" i="8"/>
  <c r="BE375" i="8"/>
  <c r="BI374" i="8"/>
  <c r="BH374" i="8"/>
  <c r="BG374" i="8"/>
  <c r="BF374" i="8"/>
  <c r="T374" i="8"/>
  <c r="R374" i="8"/>
  <c r="P374" i="8"/>
  <c r="BK374" i="8"/>
  <c r="J374" i="8"/>
  <c r="BE374" i="8" s="1"/>
  <c r="BI373" i="8"/>
  <c r="BH373" i="8"/>
  <c r="BG373" i="8"/>
  <c r="BF373" i="8"/>
  <c r="T373" i="8"/>
  <c r="R373" i="8"/>
  <c r="P373" i="8"/>
  <c r="BK373" i="8"/>
  <c r="J373" i="8"/>
  <c r="BE373" i="8"/>
  <c r="BI372" i="8"/>
  <c r="BH372" i="8"/>
  <c r="BG372" i="8"/>
  <c r="BF372" i="8"/>
  <c r="T372" i="8"/>
  <c r="R372" i="8"/>
  <c r="P372" i="8"/>
  <c r="BK372" i="8"/>
  <c r="J372" i="8"/>
  <c r="BE372" i="8" s="1"/>
  <c r="BI371" i="8"/>
  <c r="BH371" i="8"/>
  <c r="BG371" i="8"/>
  <c r="BF371" i="8"/>
  <c r="T371" i="8"/>
  <c r="R371" i="8"/>
  <c r="P371" i="8"/>
  <c r="BK371" i="8"/>
  <c r="J371" i="8"/>
  <c r="BE371" i="8" s="1"/>
  <c r="BI370" i="8"/>
  <c r="BH370" i="8"/>
  <c r="BG370" i="8"/>
  <c r="BF370" i="8"/>
  <c r="T370" i="8"/>
  <c r="R370" i="8"/>
  <c r="P370" i="8"/>
  <c r="BK370" i="8"/>
  <c r="J370" i="8"/>
  <c r="BE370" i="8" s="1"/>
  <c r="BI369" i="8"/>
  <c r="BH369" i="8"/>
  <c r="BG369" i="8"/>
  <c r="BF369" i="8"/>
  <c r="T369" i="8"/>
  <c r="R369" i="8"/>
  <c r="P369" i="8"/>
  <c r="BK369" i="8"/>
  <c r="J369" i="8"/>
  <c r="BE369" i="8"/>
  <c r="BI368" i="8"/>
  <c r="BH368" i="8"/>
  <c r="BG368" i="8"/>
  <c r="BF368" i="8"/>
  <c r="T368" i="8"/>
  <c r="R368" i="8"/>
  <c r="P368" i="8"/>
  <c r="BK368" i="8"/>
  <c r="J368" i="8"/>
  <c r="BE368" i="8" s="1"/>
  <c r="BI367" i="8"/>
  <c r="BH367" i="8"/>
  <c r="BG367" i="8"/>
  <c r="BF367" i="8"/>
  <c r="T367" i="8"/>
  <c r="R367" i="8"/>
  <c r="P367" i="8"/>
  <c r="BK367" i="8"/>
  <c r="J367" i="8"/>
  <c r="BE367" i="8"/>
  <c r="BI366" i="8"/>
  <c r="BH366" i="8"/>
  <c r="BG366" i="8"/>
  <c r="BF366" i="8"/>
  <c r="T366" i="8"/>
  <c r="R366" i="8"/>
  <c r="P366" i="8"/>
  <c r="BK366" i="8"/>
  <c r="J366" i="8"/>
  <c r="BE366" i="8" s="1"/>
  <c r="BI365" i="8"/>
  <c r="BH365" i="8"/>
  <c r="BG365" i="8"/>
  <c r="BF365" i="8"/>
  <c r="T365" i="8"/>
  <c r="R365" i="8"/>
  <c r="P365" i="8"/>
  <c r="BK365" i="8"/>
  <c r="J365" i="8"/>
  <c r="BE365" i="8" s="1"/>
  <c r="BI364" i="8"/>
  <c r="BH364" i="8"/>
  <c r="BG364" i="8"/>
  <c r="BF364" i="8"/>
  <c r="T364" i="8"/>
  <c r="R364" i="8"/>
  <c r="P364" i="8"/>
  <c r="BK364" i="8"/>
  <c r="J364" i="8"/>
  <c r="BE364" i="8" s="1"/>
  <c r="BI363" i="8"/>
  <c r="BH363" i="8"/>
  <c r="BG363" i="8"/>
  <c r="BF363" i="8"/>
  <c r="T363" i="8"/>
  <c r="R363" i="8"/>
  <c r="P363" i="8"/>
  <c r="BK363" i="8"/>
  <c r="J363" i="8"/>
  <c r="BE363" i="8" s="1"/>
  <c r="BI362" i="8"/>
  <c r="BH362" i="8"/>
  <c r="BG362" i="8"/>
  <c r="BF362" i="8"/>
  <c r="T362" i="8"/>
  <c r="R362" i="8"/>
  <c r="P362" i="8"/>
  <c r="BK362" i="8"/>
  <c r="J362" i="8"/>
  <c r="BE362" i="8" s="1"/>
  <c r="BI361" i="8"/>
  <c r="BH361" i="8"/>
  <c r="BG361" i="8"/>
  <c r="BF361" i="8"/>
  <c r="T361" i="8"/>
  <c r="R361" i="8"/>
  <c r="P361" i="8"/>
  <c r="BK361" i="8"/>
  <c r="J361" i="8"/>
  <c r="BE361" i="8"/>
  <c r="BI360" i="8"/>
  <c r="BH360" i="8"/>
  <c r="BG360" i="8"/>
  <c r="BF360" i="8"/>
  <c r="T360" i="8"/>
  <c r="R360" i="8"/>
  <c r="P360" i="8"/>
  <c r="BK360" i="8"/>
  <c r="J360" i="8"/>
  <c r="BE360" i="8" s="1"/>
  <c r="BI359" i="8"/>
  <c r="BH359" i="8"/>
  <c r="BG359" i="8"/>
  <c r="BF359" i="8"/>
  <c r="T359" i="8"/>
  <c r="R359" i="8"/>
  <c r="P359" i="8"/>
  <c r="BK359" i="8"/>
  <c r="J359" i="8"/>
  <c r="BE359" i="8"/>
  <c r="BI358" i="8"/>
  <c r="BH358" i="8"/>
  <c r="BG358" i="8"/>
  <c r="BF358" i="8"/>
  <c r="T358" i="8"/>
  <c r="R358" i="8"/>
  <c r="P358" i="8"/>
  <c r="BK358" i="8"/>
  <c r="J358" i="8"/>
  <c r="BE358" i="8" s="1"/>
  <c r="BI357" i="8"/>
  <c r="BH357" i="8"/>
  <c r="BG357" i="8"/>
  <c r="BF357" i="8"/>
  <c r="T357" i="8"/>
  <c r="R357" i="8"/>
  <c r="P357" i="8"/>
  <c r="BK357" i="8"/>
  <c r="J357" i="8"/>
  <c r="BE357" i="8" s="1"/>
  <c r="BI356" i="8"/>
  <c r="BH356" i="8"/>
  <c r="BG356" i="8"/>
  <c r="BF356" i="8"/>
  <c r="T356" i="8"/>
  <c r="R356" i="8"/>
  <c r="P356" i="8"/>
  <c r="BK356" i="8"/>
  <c r="J356" i="8"/>
  <c r="BE356" i="8" s="1"/>
  <c r="BI355" i="8"/>
  <c r="BH355" i="8"/>
  <c r="BG355" i="8"/>
  <c r="BF355" i="8"/>
  <c r="T355" i="8"/>
  <c r="R355" i="8"/>
  <c r="P355" i="8"/>
  <c r="P352" i="8" s="1"/>
  <c r="BK355" i="8"/>
  <c r="J355" i="8"/>
  <c r="BE355" i="8" s="1"/>
  <c r="BI354" i="8"/>
  <c r="BH354" i="8"/>
  <c r="BG354" i="8"/>
  <c r="BF354" i="8"/>
  <c r="T354" i="8"/>
  <c r="T352" i="8" s="1"/>
  <c r="R354" i="8"/>
  <c r="P354" i="8"/>
  <c r="BK354" i="8"/>
  <c r="J354" i="8"/>
  <c r="BE354" i="8" s="1"/>
  <c r="BI353" i="8"/>
  <c r="BH353" i="8"/>
  <c r="BG353" i="8"/>
  <c r="BF353" i="8"/>
  <c r="T353" i="8"/>
  <c r="R353" i="8"/>
  <c r="R352" i="8"/>
  <c r="P353" i="8"/>
  <c r="BK353" i="8"/>
  <c r="J353" i="8"/>
  <c r="BE353" i="8" s="1"/>
  <c r="BI351" i="8"/>
  <c r="BH351" i="8"/>
  <c r="BG351" i="8"/>
  <c r="BF351" i="8"/>
  <c r="T351" i="8"/>
  <c r="R351" i="8"/>
  <c r="P351" i="8"/>
  <c r="BK351" i="8"/>
  <c r="J351" i="8"/>
  <c r="BE351" i="8"/>
  <c r="BI350" i="8"/>
  <c r="BH350" i="8"/>
  <c r="BG350" i="8"/>
  <c r="BF350" i="8"/>
  <c r="T350" i="8"/>
  <c r="R350" i="8"/>
  <c r="P350" i="8"/>
  <c r="BK350" i="8"/>
  <c r="J350" i="8"/>
  <c r="BE350" i="8" s="1"/>
  <c r="BI349" i="8"/>
  <c r="BH349" i="8"/>
  <c r="BG349" i="8"/>
  <c r="BF349" i="8"/>
  <c r="T349" i="8"/>
  <c r="R349" i="8"/>
  <c r="P349" i="8"/>
  <c r="BK349" i="8"/>
  <c r="J349" i="8"/>
  <c r="BE349" i="8"/>
  <c r="BI348" i="8"/>
  <c r="BH348" i="8"/>
  <c r="BG348" i="8"/>
  <c r="BF348" i="8"/>
  <c r="T348" i="8"/>
  <c r="R348" i="8"/>
  <c r="P348" i="8"/>
  <c r="BK348" i="8"/>
  <c r="J348" i="8"/>
  <c r="BE348" i="8" s="1"/>
  <c r="BI347" i="8"/>
  <c r="BH347" i="8"/>
  <c r="BG347" i="8"/>
  <c r="BF347" i="8"/>
  <c r="T347" i="8"/>
  <c r="R347" i="8"/>
  <c r="P347" i="8"/>
  <c r="BK347" i="8"/>
  <c r="J347" i="8"/>
  <c r="BE347" i="8" s="1"/>
  <c r="BI346" i="8"/>
  <c r="BH346" i="8"/>
  <c r="BG346" i="8"/>
  <c r="BF346" i="8"/>
  <c r="T346" i="8"/>
  <c r="R346" i="8"/>
  <c r="P346" i="8"/>
  <c r="BK346" i="8"/>
  <c r="J346" i="8"/>
  <c r="BE346" i="8" s="1"/>
  <c r="BI345" i="8"/>
  <c r="BH345" i="8"/>
  <c r="BG345" i="8"/>
  <c r="BF345" i="8"/>
  <c r="T345" i="8"/>
  <c r="R345" i="8"/>
  <c r="P345" i="8"/>
  <c r="BK345" i="8"/>
  <c r="J345" i="8"/>
  <c r="BE345" i="8"/>
  <c r="BI344" i="8"/>
  <c r="BH344" i="8"/>
  <c r="BG344" i="8"/>
  <c r="BF344" i="8"/>
  <c r="T344" i="8"/>
  <c r="R344" i="8"/>
  <c r="P344" i="8"/>
  <c r="BK344" i="8"/>
  <c r="J344" i="8"/>
  <c r="BE344" i="8" s="1"/>
  <c r="BI343" i="8"/>
  <c r="BH343" i="8"/>
  <c r="BG343" i="8"/>
  <c r="BF343" i="8"/>
  <c r="T343" i="8"/>
  <c r="R343" i="8"/>
  <c r="P343" i="8"/>
  <c r="BK343" i="8"/>
  <c r="J343" i="8"/>
  <c r="BE343" i="8"/>
  <c r="BI342" i="8"/>
  <c r="BH342" i="8"/>
  <c r="BG342" i="8"/>
  <c r="BF342" i="8"/>
  <c r="T342" i="8"/>
  <c r="R342" i="8"/>
  <c r="P342" i="8"/>
  <c r="BK342" i="8"/>
  <c r="J342" i="8"/>
  <c r="BE342" i="8" s="1"/>
  <c r="BI341" i="8"/>
  <c r="BH341" i="8"/>
  <c r="BG341" i="8"/>
  <c r="BF341" i="8"/>
  <c r="T341" i="8"/>
  <c r="R341" i="8"/>
  <c r="P341" i="8"/>
  <c r="BK341" i="8"/>
  <c r="BK336" i="8" s="1"/>
  <c r="J336" i="8" s="1"/>
  <c r="J65" i="8" s="1"/>
  <c r="J341" i="8"/>
  <c r="BE341" i="8"/>
  <c r="BI340" i="8"/>
  <c r="BH340" i="8"/>
  <c r="BG340" i="8"/>
  <c r="BF340" i="8"/>
  <c r="T340" i="8"/>
  <c r="R340" i="8"/>
  <c r="P340" i="8"/>
  <c r="BK340" i="8"/>
  <c r="J340" i="8"/>
  <c r="BE340" i="8" s="1"/>
  <c r="BI339" i="8"/>
  <c r="BH339" i="8"/>
  <c r="BG339" i="8"/>
  <c r="BF339" i="8"/>
  <c r="T339" i="8"/>
  <c r="R339" i="8"/>
  <c r="P339" i="8"/>
  <c r="P336" i="8" s="1"/>
  <c r="BK339" i="8"/>
  <c r="J339" i="8"/>
  <c r="BE339" i="8" s="1"/>
  <c r="BI338" i="8"/>
  <c r="BH338" i="8"/>
  <c r="BG338" i="8"/>
  <c r="BF338" i="8"/>
  <c r="T338" i="8"/>
  <c r="T336" i="8" s="1"/>
  <c r="R338" i="8"/>
  <c r="P338" i="8"/>
  <c r="BK338" i="8"/>
  <c r="J338" i="8"/>
  <c r="BE338" i="8" s="1"/>
  <c r="BI337" i="8"/>
  <c r="BH337" i="8"/>
  <c r="BG337" i="8"/>
  <c r="BF337" i="8"/>
  <c r="T337" i="8"/>
  <c r="R337" i="8"/>
  <c r="R336" i="8" s="1"/>
  <c r="P337" i="8"/>
  <c r="BK337" i="8"/>
  <c r="J337" i="8"/>
  <c r="BE337" i="8" s="1"/>
  <c r="BI335" i="8"/>
  <c r="BH335" i="8"/>
  <c r="BG335" i="8"/>
  <c r="BF335" i="8"/>
  <c r="T335" i="8"/>
  <c r="R335" i="8"/>
  <c r="P335" i="8"/>
  <c r="BK335" i="8"/>
  <c r="J335" i="8"/>
  <c r="BE335" i="8"/>
  <c r="BI334" i="8"/>
  <c r="BH334" i="8"/>
  <c r="BG334" i="8"/>
  <c r="BF334" i="8"/>
  <c r="T334" i="8"/>
  <c r="R334" i="8"/>
  <c r="P334" i="8"/>
  <c r="BK334" i="8"/>
  <c r="J334" i="8"/>
  <c r="BE334" i="8" s="1"/>
  <c r="BI333" i="8"/>
  <c r="BH333" i="8"/>
  <c r="BG333" i="8"/>
  <c r="BF333" i="8"/>
  <c r="T333" i="8"/>
  <c r="R333" i="8"/>
  <c r="P333" i="8"/>
  <c r="BK333" i="8"/>
  <c r="J333" i="8"/>
  <c r="BE333" i="8"/>
  <c r="BI332" i="8"/>
  <c r="BH332" i="8"/>
  <c r="BG332" i="8"/>
  <c r="BF332" i="8"/>
  <c r="T332" i="8"/>
  <c r="R332" i="8"/>
  <c r="P332" i="8"/>
  <c r="BK332" i="8"/>
  <c r="J332" i="8"/>
  <c r="BE332" i="8" s="1"/>
  <c r="BI331" i="8"/>
  <c r="BH331" i="8"/>
  <c r="BG331" i="8"/>
  <c r="BF331" i="8"/>
  <c r="T331" i="8"/>
  <c r="R331" i="8"/>
  <c r="P331" i="8"/>
  <c r="BK331" i="8"/>
  <c r="J331" i="8"/>
  <c r="BE331" i="8" s="1"/>
  <c r="BI330" i="8"/>
  <c r="BH330" i="8"/>
  <c r="BG330" i="8"/>
  <c r="BF330" i="8"/>
  <c r="T330" i="8"/>
  <c r="R330" i="8"/>
  <c r="P330" i="8"/>
  <c r="BK330" i="8"/>
  <c r="J330" i="8"/>
  <c r="BE330" i="8" s="1"/>
  <c r="BI329" i="8"/>
  <c r="BH329" i="8"/>
  <c r="BG329" i="8"/>
  <c r="BF329" i="8"/>
  <c r="T329" i="8"/>
  <c r="R329" i="8"/>
  <c r="P329" i="8"/>
  <c r="BK329" i="8"/>
  <c r="J329" i="8"/>
  <c r="BE329" i="8"/>
  <c r="BI328" i="8"/>
  <c r="BH328" i="8"/>
  <c r="BG328" i="8"/>
  <c r="BF328" i="8"/>
  <c r="T328" i="8"/>
  <c r="R328" i="8"/>
  <c r="P328" i="8"/>
  <c r="BK328" i="8"/>
  <c r="J328" i="8"/>
  <c r="BE328" i="8" s="1"/>
  <c r="BI327" i="8"/>
  <c r="BH327" i="8"/>
  <c r="BG327" i="8"/>
  <c r="BF327" i="8"/>
  <c r="T327" i="8"/>
  <c r="R327" i="8"/>
  <c r="P327" i="8"/>
  <c r="BK327" i="8"/>
  <c r="J327" i="8"/>
  <c r="BE327" i="8"/>
  <c r="BI326" i="8"/>
  <c r="BH326" i="8"/>
  <c r="BG326" i="8"/>
  <c r="BF326" i="8"/>
  <c r="T326" i="8"/>
  <c r="R326" i="8"/>
  <c r="P326" i="8"/>
  <c r="BK326" i="8"/>
  <c r="J326" i="8"/>
  <c r="BE326" i="8" s="1"/>
  <c r="BI325" i="8"/>
  <c r="BH325" i="8"/>
  <c r="BG325" i="8"/>
  <c r="BF325" i="8"/>
  <c r="T325" i="8"/>
  <c r="R325" i="8"/>
  <c r="P325" i="8"/>
  <c r="BK325" i="8"/>
  <c r="J325" i="8"/>
  <c r="BE325" i="8"/>
  <c r="BI324" i="8"/>
  <c r="BH324" i="8"/>
  <c r="BG324" i="8"/>
  <c r="BF324" i="8"/>
  <c r="T324" i="8"/>
  <c r="R324" i="8"/>
  <c r="P324" i="8"/>
  <c r="BK324" i="8"/>
  <c r="J324" i="8"/>
  <c r="BE324" i="8" s="1"/>
  <c r="BI323" i="8"/>
  <c r="BH323" i="8"/>
  <c r="BG323" i="8"/>
  <c r="BF323" i="8"/>
  <c r="T323" i="8"/>
  <c r="R323" i="8"/>
  <c r="P323" i="8"/>
  <c r="BK323" i="8"/>
  <c r="J323" i="8"/>
  <c r="BE323" i="8" s="1"/>
  <c r="BI322" i="8"/>
  <c r="BH322" i="8"/>
  <c r="BG322" i="8"/>
  <c r="BF322" i="8"/>
  <c r="T322" i="8"/>
  <c r="R322" i="8"/>
  <c r="P322" i="8"/>
  <c r="BK322" i="8"/>
  <c r="J322" i="8"/>
  <c r="BE322" i="8" s="1"/>
  <c r="BI321" i="8"/>
  <c r="BH321" i="8"/>
  <c r="BG321" i="8"/>
  <c r="BF321" i="8"/>
  <c r="T321" i="8"/>
  <c r="R321" i="8"/>
  <c r="P321" i="8"/>
  <c r="BK321" i="8"/>
  <c r="J321" i="8"/>
  <c r="BE321" i="8"/>
  <c r="BI320" i="8"/>
  <c r="BH320" i="8"/>
  <c r="BG320" i="8"/>
  <c r="BF320" i="8"/>
  <c r="T320" i="8"/>
  <c r="R320" i="8"/>
  <c r="P320" i="8"/>
  <c r="BK320" i="8"/>
  <c r="J320" i="8"/>
  <c r="BE320" i="8" s="1"/>
  <c r="BI319" i="8"/>
  <c r="BH319" i="8"/>
  <c r="BG319" i="8"/>
  <c r="BF319" i="8"/>
  <c r="T319" i="8"/>
  <c r="R319" i="8"/>
  <c r="P319" i="8"/>
  <c r="BK319" i="8"/>
  <c r="J319" i="8"/>
  <c r="BE319" i="8"/>
  <c r="BI318" i="8"/>
  <c r="BH318" i="8"/>
  <c r="BG318" i="8"/>
  <c r="BF318" i="8"/>
  <c r="T318" i="8"/>
  <c r="R318" i="8"/>
  <c r="P318" i="8"/>
  <c r="BK318" i="8"/>
  <c r="J318" i="8"/>
  <c r="BE318" i="8" s="1"/>
  <c r="BI317" i="8"/>
  <c r="BH317" i="8"/>
  <c r="BG317" i="8"/>
  <c r="BF317" i="8"/>
  <c r="T317" i="8"/>
  <c r="R317" i="8"/>
  <c r="P317" i="8"/>
  <c r="BK317" i="8"/>
  <c r="J317" i="8"/>
  <c r="BE317" i="8"/>
  <c r="BI316" i="8"/>
  <c r="BH316" i="8"/>
  <c r="BG316" i="8"/>
  <c r="BF316" i="8"/>
  <c r="T316" i="8"/>
  <c r="R316" i="8"/>
  <c r="P316" i="8"/>
  <c r="BK316" i="8"/>
  <c r="J316" i="8"/>
  <c r="BE316" i="8" s="1"/>
  <c r="BI315" i="8"/>
  <c r="BH315" i="8"/>
  <c r="BG315" i="8"/>
  <c r="BF315" i="8"/>
  <c r="T315" i="8"/>
  <c r="R315" i="8"/>
  <c r="P315" i="8"/>
  <c r="BK315" i="8"/>
  <c r="J315" i="8"/>
  <c r="BE315" i="8" s="1"/>
  <c r="BI314" i="8"/>
  <c r="BH314" i="8"/>
  <c r="BG314" i="8"/>
  <c r="BF314" i="8"/>
  <c r="T314" i="8"/>
  <c r="R314" i="8"/>
  <c r="P314" i="8"/>
  <c r="BK314" i="8"/>
  <c r="J314" i="8"/>
  <c r="BE314" i="8" s="1"/>
  <c r="BI313" i="8"/>
  <c r="BH313" i="8"/>
  <c r="BG313" i="8"/>
  <c r="BF313" i="8"/>
  <c r="T313" i="8"/>
  <c r="R313" i="8"/>
  <c r="P313" i="8"/>
  <c r="BK313" i="8"/>
  <c r="J313" i="8"/>
  <c r="BE313" i="8" s="1"/>
  <c r="BI312" i="8"/>
  <c r="BH312" i="8"/>
  <c r="BG312" i="8"/>
  <c r="BF312" i="8"/>
  <c r="T312" i="8"/>
  <c r="R312" i="8"/>
  <c r="P312" i="8"/>
  <c r="BK312" i="8"/>
  <c r="J312" i="8"/>
  <c r="BE312" i="8" s="1"/>
  <c r="BI311" i="8"/>
  <c r="BH311" i="8"/>
  <c r="BG311" i="8"/>
  <c r="BF311" i="8"/>
  <c r="T311" i="8"/>
  <c r="R311" i="8"/>
  <c r="P311" i="8"/>
  <c r="BK311" i="8"/>
  <c r="J311" i="8"/>
  <c r="BE311" i="8" s="1"/>
  <c r="BI310" i="8"/>
  <c r="BH310" i="8"/>
  <c r="BG310" i="8"/>
  <c r="BF310" i="8"/>
  <c r="T310" i="8"/>
  <c r="R310" i="8"/>
  <c r="P310" i="8"/>
  <c r="BK310" i="8"/>
  <c r="J310" i="8"/>
  <c r="BE310" i="8" s="1"/>
  <c r="BI309" i="8"/>
  <c r="BH309" i="8"/>
  <c r="BG309" i="8"/>
  <c r="BF309" i="8"/>
  <c r="T309" i="8"/>
  <c r="R309" i="8"/>
  <c r="P309" i="8"/>
  <c r="BK309" i="8"/>
  <c r="J309" i="8"/>
  <c r="BE309" i="8"/>
  <c r="BI308" i="8"/>
  <c r="BH308" i="8"/>
  <c r="BG308" i="8"/>
  <c r="BF308" i="8"/>
  <c r="T308" i="8"/>
  <c r="R308" i="8"/>
  <c r="P308" i="8"/>
  <c r="BK308" i="8"/>
  <c r="J308" i="8"/>
  <c r="BE308" i="8" s="1"/>
  <c r="BI307" i="8"/>
  <c r="BH307" i="8"/>
  <c r="BG307" i="8"/>
  <c r="BF307" i="8"/>
  <c r="T307" i="8"/>
  <c r="R307" i="8"/>
  <c r="P307" i="8"/>
  <c r="BK307" i="8"/>
  <c r="J307" i="8"/>
  <c r="BE307" i="8"/>
  <c r="BI306" i="8"/>
  <c r="BH306" i="8"/>
  <c r="BG306" i="8"/>
  <c r="BF306" i="8"/>
  <c r="T306" i="8"/>
  <c r="R306" i="8"/>
  <c r="P306" i="8"/>
  <c r="BK306" i="8"/>
  <c r="J306" i="8"/>
  <c r="BE306" i="8" s="1"/>
  <c r="BI305" i="8"/>
  <c r="BH305" i="8"/>
  <c r="BG305" i="8"/>
  <c r="BF305" i="8"/>
  <c r="T305" i="8"/>
  <c r="R305" i="8"/>
  <c r="P305" i="8"/>
  <c r="BK305" i="8"/>
  <c r="J305" i="8"/>
  <c r="BE305" i="8"/>
  <c r="BI304" i="8"/>
  <c r="BH304" i="8"/>
  <c r="BG304" i="8"/>
  <c r="BF304" i="8"/>
  <c r="T304" i="8"/>
  <c r="R304" i="8"/>
  <c r="P304" i="8"/>
  <c r="BK304" i="8"/>
  <c r="J304" i="8"/>
  <c r="BE304" i="8" s="1"/>
  <c r="BI303" i="8"/>
  <c r="BH303" i="8"/>
  <c r="BG303" i="8"/>
  <c r="BF303" i="8"/>
  <c r="T303" i="8"/>
  <c r="R303" i="8"/>
  <c r="P303" i="8"/>
  <c r="BK303" i="8"/>
  <c r="J303" i="8"/>
  <c r="BE303" i="8"/>
  <c r="BI302" i="8"/>
  <c r="BH302" i="8"/>
  <c r="BG302" i="8"/>
  <c r="BF302" i="8"/>
  <c r="T302" i="8"/>
  <c r="R302" i="8"/>
  <c r="P302" i="8"/>
  <c r="BK302" i="8"/>
  <c r="J302" i="8"/>
  <c r="BE302" i="8" s="1"/>
  <c r="BI301" i="8"/>
  <c r="BH301" i="8"/>
  <c r="BG301" i="8"/>
  <c r="BF301" i="8"/>
  <c r="T301" i="8"/>
  <c r="R301" i="8"/>
  <c r="P301" i="8"/>
  <c r="BK301" i="8"/>
  <c r="J301" i="8"/>
  <c r="BE301" i="8"/>
  <c r="BI300" i="8"/>
  <c r="BH300" i="8"/>
  <c r="BG300" i="8"/>
  <c r="BF300" i="8"/>
  <c r="T300" i="8"/>
  <c r="R300" i="8"/>
  <c r="P300" i="8"/>
  <c r="BK300" i="8"/>
  <c r="J300" i="8"/>
  <c r="BE300" i="8" s="1"/>
  <c r="BI299" i="8"/>
  <c r="BH299" i="8"/>
  <c r="BG299" i="8"/>
  <c r="BF299" i="8"/>
  <c r="T299" i="8"/>
  <c r="R299" i="8"/>
  <c r="P299" i="8"/>
  <c r="BK299" i="8"/>
  <c r="J299" i="8"/>
  <c r="BE299" i="8"/>
  <c r="BI298" i="8"/>
  <c r="BH298" i="8"/>
  <c r="BG298" i="8"/>
  <c r="BF298" i="8"/>
  <c r="T298" i="8"/>
  <c r="R298" i="8"/>
  <c r="P298" i="8"/>
  <c r="BK298" i="8"/>
  <c r="J298" i="8"/>
  <c r="BE298" i="8" s="1"/>
  <c r="BI297" i="8"/>
  <c r="BH297" i="8"/>
  <c r="BG297" i="8"/>
  <c r="BF297" i="8"/>
  <c r="T297" i="8"/>
  <c r="R297" i="8"/>
  <c r="P297" i="8"/>
  <c r="BK297" i="8"/>
  <c r="J297" i="8"/>
  <c r="BE297" i="8"/>
  <c r="BI296" i="8"/>
  <c r="BH296" i="8"/>
  <c r="BG296" i="8"/>
  <c r="BF296" i="8"/>
  <c r="T296" i="8"/>
  <c r="R296" i="8"/>
  <c r="P296" i="8"/>
  <c r="BK296" i="8"/>
  <c r="J296" i="8"/>
  <c r="BE296" i="8" s="1"/>
  <c r="BI295" i="8"/>
  <c r="BH295" i="8"/>
  <c r="BG295" i="8"/>
  <c r="BF295" i="8"/>
  <c r="T295" i="8"/>
  <c r="R295" i="8"/>
  <c r="P295" i="8"/>
  <c r="BK295" i="8"/>
  <c r="J295" i="8"/>
  <c r="BE295" i="8"/>
  <c r="BI294" i="8"/>
  <c r="BH294" i="8"/>
  <c r="BG294" i="8"/>
  <c r="BF294" i="8"/>
  <c r="T294" i="8"/>
  <c r="R294" i="8"/>
  <c r="P294" i="8"/>
  <c r="BK294" i="8"/>
  <c r="J294" i="8"/>
  <c r="BE294" i="8" s="1"/>
  <c r="BI293" i="8"/>
  <c r="BH293" i="8"/>
  <c r="BG293" i="8"/>
  <c r="BF293" i="8"/>
  <c r="T293" i="8"/>
  <c r="R293" i="8"/>
  <c r="P293" i="8"/>
  <c r="BK293" i="8"/>
  <c r="J293" i="8"/>
  <c r="BE293" i="8"/>
  <c r="BI292" i="8"/>
  <c r="BH292" i="8"/>
  <c r="BG292" i="8"/>
  <c r="BF292" i="8"/>
  <c r="T292" i="8"/>
  <c r="R292" i="8"/>
  <c r="P292" i="8"/>
  <c r="BK292" i="8"/>
  <c r="J292" i="8"/>
  <c r="BE292" i="8" s="1"/>
  <c r="BI291" i="8"/>
  <c r="BH291" i="8"/>
  <c r="BG291" i="8"/>
  <c r="BF291" i="8"/>
  <c r="T291" i="8"/>
  <c r="R291" i="8"/>
  <c r="P291" i="8"/>
  <c r="BK291" i="8"/>
  <c r="J291" i="8"/>
  <c r="BE291" i="8"/>
  <c r="BI290" i="8"/>
  <c r="BH290" i="8"/>
  <c r="BG290" i="8"/>
  <c r="BF290" i="8"/>
  <c r="T290" i="8"/>
  <c r="R290" i="8"/>
  <c r="P290" i="8"/>
  <c r="BK290" i="8"/>
  <c r="J290" i="8"/>
  <c r="BE290" i="8" s="1"/>
  <c r="BI289" i="8"/>
  <c r="BH289" i="8"/>
  <c r="BG289" i="8"/>
  <c r="BF289" i="8"/>
  <c r="T289" i="8"/>
  <c r="R289" i="8"/>
  <c r="P289" i="8"/>
  <c r="BK289" i="8"/>
  <c r="J289" i="8"/>
  <c r="BE289" i="8"/>
  <c r="BI288" i="8"/>
  <c r="BH288" i="8"/>
  <c r="BG288" i="8"/>
  <c r="BF288" i="8"/>
  <c r="T288" i="8"/>
  <c r="R288" i="8"/>
  <c r="P288" i="8"/>
  <c r="BK288" i="8"/>
  <c r="J288" i="8"/>
  <c r="BE288" i="8" s="1"/>
  <c r="BI287" i="8"/>
  <c r="BH287" i="8"/>
  <c r="BG287" i="8"/>
  <c r="BF287" i="8"/>
  <c r="T287" i="8"/>
  <c r="R287" i="8"/>
  <c r="P287" i="8"/>
  <c r="BK287" i="8"/>
  <c r="J287" i="8"/>
  <c r="BE287" i="8"/>
  <c r="BI286" i="8"/>
  <c r="BH286" i="8"/>
  <c r="BG286" i="8"/>
  <c r="BF286" i="8"/>
  <c r="T286" i="8"/>
  <c r="R286" i="8"/>
  <c r="P286" i="8"/>
  <c r="BK286" i="8"/>
  <c r="J286" i="8"/>
  <c r="BE286" i="8" s="1"/>
  <c r="BI285" i="8"/>
  <c r="BH285" i="8"/>
  <c r="BG285" i="8"/>
  <c r="BF285" i="8"/>
  <c r="T285" i="8"/>
  <c r="R285" i="8"/>
  <c r="P285" i="8"/>
  <c r="BK285" i="8"/>
  <c r="J285" i="8"/>
  <c r="BE285" i="8"/>
  <c r="BI284" i="8"/>
  <c r="BH284" i="8"/>
  <c r="BG284" i="8"/>
  <c r="BF284" i="8"/>
  <c r="T284" i="8"/>
  <c r="R284" i="8"/>
  <c r="P284" i="8"/>
  <c r="BK284" i="8"/>
  <c r="J284" i="8"/>
  <c r="BE284" i="8" s="1"/>
  <c r="BI283" i="8"/>
  <c r="BH283" i="8"/>
  <c r="BG283" i="8"/>
  <c r="BF283" i="8"/>
  <c r="T283" i="8"/>
  <c r="R283" i="8"/>
  <c r="P283" i="8"/>
  <c r="BK283" i="8"/>
  <c r="J283" i="8"/>
  <c r="BE283" i="8"/>
  <c r="BI282" i="8"/>
  <c r="BH282" i="8"/>
  <c r="BG282" i="8"/>
  <c r="BF282" i="8"/>
  <c r="T282" i="8"/>
  <c r="R282" i="8"/>
  <c r="P282" i="8"/>
  <c r="BK282" i="8"/>
  <c r="J282" i="8"/>
  <c r="BE282" i="8" s="1"/>
  <c r="BI281" i="8"/>
  <c r="BH281" i="8"/>
  <c r="BG281" i="8"/>
  <c r="BF281" i="8"/>
  <c r="T281" i="8"/>
  <c r="R281" i="8"/>
  <c r="P281" i="8"/>
  <c r="BK281" i="8"/>
  <c r="J281" i="8"/>
  <c r="BE281" i="8"/>
  <c r="BI280" i="8"/>
  <c r="BH280" i="8"/>
  <c r="BG280" i="8"/>
  <c r="BF280" i="8"/>
  <c r="T280" i="8"/>
  <c r="R280" i="8"/>
  <c r="P280" i="8"/>
  <c r="BK280" i="8"/>
  <c r="J280" i="8"/>
  <c r="BE280" i="8" s="1"/>
  <c r="BI279" i="8"/>
  <c r="BH279" i="8"/>
  <c r="BG279" i="8"/>
  <c r="BF279" i="8"/>
  <c r="T279" i="8"/>
  <c r="R279" i="8"/>
  <c r="P279" i="8"/>
  <c r="BK279" i="8"/>
  <c r="J279" i="8"/>
  <c r="BE279" i="8"/>
  <c r="BI278" i="8"/>
  <c r="BH278" i="8"/>
  <c r="BG278" i="8"/>
  <c r="BF278" i="8"/>
  <c r="T278" i="8"/>
  <c r="R278" i="8"/>
  <c r="P278" i="8"/>
  <c r="BK278" i="8"/>
  <c r="J278" i="8"/>
  <c r="BE278" i="8" s="1"/>
  <c r="BI277" i="8"/>
  <c r="BH277" i="8"/>
  <c r="BG277" i="8"/>
  <c r="BF277" i="8"/>
  <c r="T277" i="8"/>
  <c r="R277" i="8"/>
  <c r="P277" i="8"/>
  <c r="BK277" i="8"/>
  <c r="J277" i="8"/>
  <c r="BE277" i="8"/>
  <c r="BI276" i="8"/>
  <c r="BH276" i="8"/>
  <c r="BG276" i="8"/>
  <c r="BF276" i="8"/>
  <c r="T276" i="8"/>
  <c r="R276" i="8"/>
  <c r="P276" i="8"/>
  <c r="BK276" i="8"/>
  <c r="J276" i="8"/>
  <c r="BE276" i="8" s="1"/>
  <c r="BI275" i="8"/>
  <c r="BH275" i="8"/>
  <c r="BG275" i="8"/>
  <c r="BF275" i="8"/>
  <c r="T275" i="8"/>
  <c r="R275" i="8"/>
  <c r="P275" i="8"/>
  <c r="BK275" i="8"/>
  <c r="J275" i="8"/>
  <c r="BE275" i="8"/>
  <c r="BI274" i="8"/>
  <c r="BH274" i="8"/>
  <c r="BG274" i="8"/>
  <c r="BF274" i="8"/>
  <c r="T274" i="8"/>
  <c r="R274" i="8"/>
  <c r="P274" i="8"/>
  <c r="BK274" i="8"/>
  <c r="J274" i="8"/>
  <c r="BE274" i="8" s="1"/>
  <c r="BI273" i="8"/>
  <c r="BH273" i="8"/>
  <c r="BG273" i="8"/>
  <c r="BF273" i="8"/>
  <c r="T273" i="8"/>
  <c r="R273" i="8"/>
  <c r="P273" i="8"/>
  <c r="BK273" i="8"/>
  <c r="J273" i="8"/>
  <c r="BE273" i="8"/>
  <c r="BI272" i="8"/>
  <c r="BH272" i="8"/>
  <c r="BG272" i="8"/>
  <c r="BF272" i="8"/>
  <c r="T272" i="8"/>
  <c r="R272" i="8"/>
  <c r="P272" i="8"/>
  <c r="BK272" i="8"/>
  <c r="J272" i="8"/>
  <c r="BE272" i="8" s="1"/>
  <c r="BI271" i="8"/>
  <c r="BH271" i="8"/>
  <c r="BG271" i="8"/>
  <c r="BF271" i="8"/>
  <c r="T271" i="8"/>
  <c r="R271" i="8"/>
  <c r="P271" i="8"/>
  <c r="BK271" i="8"/>
  <c r="J271" i="8"/>
  <c r="BE271" i="8"/>
  <c r="BI270" i="8"/>
  <c r="BH270" i="8"/>
  <c r="BG270" i="8"/>
  <c r="BF270" i="8"/>
  <c r="T270" i="8"/>
  <c r="R270" i="8"/>
  <c r="P270" i="8"/>
  <c r="BK270" i="8"/>
  <c r="J270" i="8"/>
  <c r="BE270" i="8" s="1"/>
  <c r="BI269" i="8"/>
  <c r="BH269" i="8"/>
  <c r="BG269" i="8"/>
  <c r="BF269" i="8"/>
  <c r="T269" i="8"/>
  <c r="R269" i="8"/>
  <c r="P269" i="8"/>
  <c r="BK269" i="8"/>
  <c r="J269" i="8"/>
  <c r="BE269" i="8"/>
  <c r="BI268" i="8"/>
  <c r="BH268" i="8"/>
  <c r="BG268" i="8"/>
  <c r="BF268" i="8"/>
  <c r="T268" i="8"/>
  <c r="R268" i="8"/>
  <c r="P268" i="8"/>
  <c r="BK268" i="8"/>
  <c r="J268" i="8"/>
  <c r="BE268" i="8" s="1"/>
  <c r="BI267" i="8"/>
  <c r="BH267" i="8"/>
  <c r="BG267" i="8"/>
  <c r="BF267" i="8"/>
  <c r="T267" i="8"/>
  <c r="R267" i="8"/>
  <c r="P267" i="8"/>
  <c r="BK267" i="8"/>
  <c r="J267" i="8"/>
  <c r="BE267" i="8"/>
  <c r="BI266" i="8"/>
  <c r="BH266" i="8"/>
  <c r="BG266" i="8"/>
  <c r="BF266" i="8"/>
  <c r="T266" i="8"/>
  <c r="R266" i="8"/>
  <c r="P266" i="8"/>
  <c r="BK266" i="8"/>
  <c r="J266" i="8"/>
  <c r="BE266" i="8" s="1"/>
  <c r="BI265" i="8"/>
  <c r="BH265" i="8"/>
  <c r="BG265" i="8"/>
  <c r="BF265" i="8"/>
  <c r="T265" i="8"/>
  <c r="R265" i="8"/>
  <c r="P265" i="8"/>
  <c r="BK265" i="8"/>
  <c r="J265" i="8"/>
  <c r="BE265" i="8"/>
  <c r="BI264" i="8"/>
  <c r="BH264" i="8"/>
  <c r="BG264" i="8"/>
  <c r="BF264" i="8"/>
  <c r="T264" i="8"/>
  <c r="R264" i="8"/>
  <c r="P264" i="8"/>
  <c r="BK264" i="8"/>
  <c r="J264" i="8"/>
  <c r="BE264" i="8" s="1"/>
  <c r="BI263" i="8"/>
  <c r="BH263" i="8"/>
  <c r="BG263" i="8"/>
  <c r="BF263" i="8"/>
  <c r="T263" i="8"/>
  <c r="R263" i="8"/>
  <c r="P263" i="8"/>
  <c r="BK263" i="8"/>
  <c r="J263" i="8"/>
  <c r="BE263" i="8"/>
  <c r="BI262" i="8"/>
  <c r="BH262" i="8"/>
  <c r="BG262" i="8"/>
  <c r="BF262" i="8"/>
  <c r="T262" i="8"/>
  <c r="R262" i="8"/>
  <c r="P262" i="8"/>
  <c r="BK262" i="8"/>
  <c r="J262" i="8"/>
  <c r="BE262" i="8" s="1"/>
  <c r="BI261" i="8"/>
  <c r="BH261" i="8"/>
  <c r="BG261" i="8"/>
  <c r="BF261" i="8"/>
  <c r="T261" i="8"/>
  <c r="R261" i="8"/>
  <c r="P261" i="8"/>
  <c r="BK261" i="8"/>
  <c r="J261" i="8"/>
  <c r="BE261" i="8"/>
  <c r="BI260" i="8"/>
  <c r="BH260" i="8"/>
  <c r="BG260" i="8"/>
  <c r="BF260" i="8"/>
  <c r="T260" i="8"/>
  <c r="R260" i="8"/>
  <c r="P260" i="8"/>
  <c r="BK260" i="8"/>
  <c r="J260" i="8"/>
  <c r="BE260" i="8" s="1"/>
  <c r="BI259" i="8"/>
  <c r="BH259" i="8"/>
  <c r="BG259" i="8"/>
  <c r="BF259" i="8"/>
  <c r="T259" i="8"/>
  <c r="R259" i="8"/>
  <c r="P259" i="8"/>
  <c r="BK259" i="8"/>
  <c r="J259" i="8"/>
  <c r="BE259" i="8"/>
  <c r="BI258" i="8"/>
  <c r="BH258" i="8"/>
  <c r="BG258" i="8"/>
  <c r="BF258" i="8"/>
  <c r="T258" i="8"/>
  <c r="R258" i="8"/>
  <c r="P258" i="8"/>
  <c r="BK258" i="8"/>
  <c r="J258" i="8"/>
  <c r="BE258" i="8" s="1"/>
  <c r="BI257" i="8"/>
  <c r="BH257" i="8"/>
  <c r="BG257" i="8"/>
  <c r="BF257" i="8"/>
  <c r="T257" i="8"/>
  <c r="R257" i="8"/>
  <c r="P257" i="8"/>
  <c r="BK257" i="8"/>
  <c r="J257" i="8"/>
  <c r="BE257" i="8"/>
  <c r="BI256" i="8"/>
  <c r="BH256" i="8"/>
  <c r="BG256" i="8"/>
  <c r="BF256" i="8"/>
  <c r="T256" i="8"/>
  <c r="R256" i="8"/>
  <c r="P256" i="8"/>
  <c r="BK256" i="8"/>
  <c r="J256" i="8"/>
  <c r="BE256" i="8" s="1"/>
  <c r="BI255" i="8"/>
  <c r="BH255" i="8"/>
  <c r="BG255" i="8"/>
  <c r="BF255" i="8"/>
  <c r="T255" i="8"/>
  <c r="R255" i="8"/>
  <c r="P255" i="8"/>
  <c r="BK255" i="8"/>
  <c r="J255" i="8"/>
  <c r="BE255" i="8"/>
  <c r="BI254" i="8"/>
  <c r="BH254" i="8"/>
  <c r="BG254" i="8"/>
  <c r="BF254" i="8"/>
  <c r="T254" i="8"/>
  <c r="R254" i="8"/>
  <c r="P254" i="8"/>
  <c r="BK254" i="8"/>
  <c r="J254" i="8"/>
  <c r="BE254" i="8" s="1"/>
  <c r="BI253" i="8"/>
  <c r="BH253" i="8"/>
  <c r="BG253" i="8"/>
  <c r="BF253" i="8"/>
  <c r="T253" i="8"/>
  <c r="R253" i="8"/>
  <c r="P253" i="8"/>
  <c r="BK253" i="8"/>
  <c r="J253" i="8"/>
  <c r="BE253" i="8"/>
  <c r="BI252" i="8"/>
  <c r="BH252" i="8"/>
  <c r="BG252" i="8"/>
  <c r="BF252" i="8"/>
  <c r="T252" i="8"/>
  <c r="R252" i="8"/>
  <c r="P252" i="8"/>
  <c r="BK252" i="8"/>
  <c r="J252" i="8"/>
  <c r="BE252" i="8" s="1"/>
  <c r="BI251" i="8"/>
  <c r="BH251" i="8"/>
  <c r="BG251" i="8"/>
  <c r="BF251" i="8"/>
  <c r="T251" i="8"/>
  <c r="R251" i="8"/>
  <c r="P251" i="8"/>
  <c r="BK251" i="8"/>
  <c r="J251" i="8"/>
  <c r="BE251" i="8"/>
  <c r="BI250" i="8"/>
  <c r="BH250" i="8"/>
  <c r="BG250" i="8"/>
  <c r="BF250" i="8"/>
  <c r="T250" i="8"/>
  <c r="R250" i="8"/>
  <c r="P250" i="8"/>
  <c r="BK250" i="8"/>
  <c r="J250" i="8"/>
  <c r="BE250" i="8" s="1"/>
  <c r="BI249" i="8"/>
  <c r="BH249" i="8"/>
  <c r="BG249" i="8"/>
  <c r="BF249" i="8"/>
  <c r="T249" i="8"/>
  <c r="R249" i="8"/>
  <c r="P249" i="8"/>
  <c r="BK249" i="8"/>
  <c r="J249" i="8"/>
  <c r="BE249" i="8"/>
  <c r="BI248" i="8"/>
  <c r="BH248" i="8"/>
  <c r="BG248" i="8"/>
  <c r="BF248" i="8"/>
  <c r="T248" i="8"/>
  <c r="R248" i="8"/>
  <c r="P248" i="8"/>
  <c r="BK248" i="8"/>
  <c r="J248" i="8"/>
  <c r="BE248" i="8" s="1"/>
  <c r="BI247" i="8"/>
  <c r="BH247" i="8"/>
  <c r="BG247" i="8"/>
  <c r="BF247" i="8"/>
  <c r="T247" i="8"/>
  <c r="R247" i="8"/>
  <c r="P247" i="8"/>
  <c r="BK247" i="8"/>
  <c r="J247" i="8"/>
  <c r="BE247" i="8"/>
  <c r="BI246" i="8"/>
  <c r="BH246" i="8"/>
  <c r="BG246" i="8"/>
  <c r="BF246" i="8"/>
  <c r="T246" i="8"/>
  <c r="R246" i="8"/>
  <c r="P246" i="8"/>
  <c r="BK246" i="8"/>
  <c r="J246" i="8"/>
  <c r="BE246" i="8" s="1"/>
  <c r="BI245" i="8"/>
  <c r="BH245" i="8"/>
  <c r="BG245" i="8"/>
  <c r="BF245" i="8"/>
  <c r="T245" i="8"/>
  <c r="R245" i="8"/>
  <c r="P245" i="8"/>
  <c r="BK245" i="8"/>
  <c r="J245" i="8"/>
  <c r="BE245" i="8"/>
  <c r="BI244" i="8"/>
  <c r="BH244" i="8"/>
  <c r="BG244" i="8"/>
  <c r="BF244" i="8"/>
  <c r="T244" i="8"/>
  <c r="R244" i="8"/>
  <c r="P244" i="8"/>
  <c r="BK244" i="8"/>
  <c r="J244" i="8"/>
  <c r="BE244" i="8" s="1"/>
  <c r="BI243" i="8"/>
  <c r="BH243" i="8"/>
  <c r="BG243" i="8"/>
  <c r="BF243" i="8"/>
  <c r="T243" i="8"/>
  <c r="R243" i="8"/>
  <c r="P243" i="8"/>
  <c r="BK243" i="8"/>
  <c r="J243" i="8"/>
  <c r="BE243" i="8"/>
  <c r="BI242" i="8"/>
  <c r="BH242" i="8"/>
  <c r="BG242" i="8"/>
  <c r="BF242" i="8"/>
  <c r="T242" i="8"/>
  <c r="R242" i="8"/>
  <c r="P242" i="8"/>
  <c r="BK242" i="8"/>
  <c r="J242" i="8"/>
  <c r="BE242" i="8" s="1"/>
  <c r="BI241" i="8"/>
  <c r="BH241" i="8"/>
  <c r="BG241" i="8"/>
  <c r="BF241" i="8"/>
  <c r="T241" i="8"/>
  <c r="R241" i="8"/>
  <c r="P241" i="8"/>
  <c r="BK241" i="8"/>
  <c r="J241" i="8"/>
  <c r="BE241" i="8"/>
  <c r="BI240" i="8"/>
  <c r="BH240" i="8"/>
  <c r="BG240" i="8"/>
  <c r="BF240" i="8"/>
  <c r="T240" i="8"/>
  <c r="R240" i="8"/>
  <c r="P240" i="8"/>
  <c r="BK240" i="8"/>
  <c r="J240" i="8"/>
  <c r="BE240" i="8" s="1"/>
  <c r="BI239" i="8"/>
  <c r="BH239" i="8"/>
  <c r="BG239" i="8"/>
  <c r="BF239" i="8"/>
  <c r="T239" i="8"/>
  <c r="R239" i="8"/>
  <c r="P239" i="8"/>
  <c r="BK239" i="8"/>
  <c r="J239" i="8"/>
  <c r="BE239" i="8"/>
  <c r="BI238" i="8"/>
  <c r="BH238" i="8"/>
  <c r="BG238" i="8"/>
  <c r="BF238" i="8"/>
  <c r="T238" i="8"/>
  <c r="R238" i="8"/>
  <c r="P238" i="8"/>
  <c r="BK238" i="8"/>
  <c r="J238" i="8"/>
  <c r="BE238" i="8" s="1"/>
  <c r="BI237" i="8"/>
  <c r="BH237" i="8"/>
  <c r="BG237" i="8"/>
  <c r="BF237" i="8"/>
  <c r="T237" i="8"/>
  <c r="R237" i="8"/>
  <c r="P237" i="8"/>
  <c r="BK237" i="8"/>
  <c r="J237" i="8"/>
  <c r="BE237" i="8"/>
  <c r="BI236" i="8"/>
  <c r="BH236" i="8"/>
  <c r="BG236" i="8"/>
  <c r="BF236" i="8"/>
  <c r="T236" i="8"/>
  <c r="R236" i="8"/>
  <c r="P236" i="8"/>
  <c r="BK236" i="8"/>
  <c r="J236" i="8"/>
  <c r="BE236" i="8" s="1"/>
  <c r="BI235" i="8"/>
  <c r="BH235" i="8"/>
  <c r="BG235" i="8"/>
  <c r="BF235" i="8"/>
  <c r="T235" i="8"/>
  <c r="R235" i="8"/>
  <c r="P235" i="8"/>
  <c r="BK235" i="8"/>
  <c r="J235" i="8"/>
  <c r="BE235" i="8"/>
  <c r="BI234" i="8"/>
  <c r="BH234" i="8"/>
  <c r="BG234" i="8"/>
  <c r="BF234" i="8"/>
  <c r="T234" i="8"/>
  <c r="R234" i="8"/>
  <c r="P234" i="8"/>
  <c r="BK234" i="8"/>
  <c r="J234" i="8"/>
  <c r="BE234" i="8" s="1"/>
  <c r="BI233" i="8"/>
  <c r="BH233" i="8"/>
  <c r="BG233" i="8"/>
  <c r="BF233" i="8"/>
  <c r="T233" i="8"/>
  <c r="R233" i="8"/>
  <c r="P233" i="8"/>
  <c r="BK233" i="8"/>
  <c r="J233" i="8"/>
  <c r="BE233" i="8"/>
  <c r="BI232" i="8"/>
  <c r="BH232" i="8"/>
  <c r="BG232" i="8"/>
  <c r="BF232" i="8"/>
  <c r="T232" i="8"/>
  <c r="R232" i="8"/>
  <c r="P232" i="8"/>
  <c r="BK232" i="8"/>
  <c r="J232" i="8"/>
  <c r="BE232" i="8" s="1"/>
  <c r="BI231" i="8"/>
  <c r="BH231" i="8"/>
  <c r="BG231" i="8"/>
  <c r="BF231" i="8"/>
  <c r="T231" i="8"/>
  <c r="R231" i="8"/>
  <c r="P231" i="8"/>
  <c r="BK231" i="8"/>
  <c r="J231" i="8"/>
  <c r="BE231" i="8"/>
  <c r="BI230" i="8"/>
  <c r="BH230" i="8"/>
  <c r="BG230" i="8"/>
  <c r="BF230" i="8"/>
  <c r="T230" i="8"/>
  <c r="R230" i="8"/>
  <c r="P230" i="8"/>
  <c r="BK230" i="8"/>
  <c r="J230" i="8"/>
  <c r="BE230" i="8" s="1"/>
  <c r="BI229" i="8"/>
  <c r="BH229" i="8"/>
  <c r="BG229" i="8"/>
  <c r="BF229" i="8"/>
  <c r="T229" i="8"/>
  <c r="R229" i="8"/>
  <c r="P229" i="8"/>
  <c r="BK229" i="8"/>
  <c r="J229" i="8"/>
  <c r="BE229" i="8"/>
  <c r="BI228" i="8"/>
  <c r="BH228" i="8"/>
  <c r="BG228" i="8"/>
  <c r="BF228" i="8"/>
  <c r="T228" i="8"/>
  <c r="R228" i="8"/>
  <c r="P228" i="8"/>
  <c r="BK228" i="8"/>
  <c r="J228" i="8"/>
  <c r="BE228" i="8" s="1"/>
  <c r="BI227" i="8"/>
  <c r="BH227" i="8"/>
  <c r="BG227" i="8"/>
  <c r="BF227" i="8"/>
  <c r="T227" i="8"/>
  <c r="R227" i="8"/>
  <c r="P227" i="8"/>
  <c r="BK227" i="8"/>
  <c r="J227" i="8"/>
  <c r="BE227" i="8"/>
  <c r="BI226" i="8"/>
  <c r="BH226" i="8"/>
  <c r="BG226" i="8"/>
  <c r="BF226" i="8"/>
  <c r="T226" i="8"/>
  <c r="R226" i="8"/>
  <c r="P226" i="8"/>
  <c r="BK226" i="8"/>
  <c r="J226" i="8"/>
  <c r="BE226" i="8" s="1"/>
  <c r="BI225" i="8"/>
  <c r="BH225" i="8"/>
  <c r="BG225" i="8"/>
  <c r="BF225" i="8"/>
  <c r="T225" i="8"/>
  <c r="R225" i="8"/>
  <c r="P225" i="8"/>
  <c r="BK225" i="8"/>
  <c r="J225" i="8"/>
  <c r="BE225" i="8"/>
  <c r="BI224" i="8"/>
  <c r="BH224" i="8"/>
  <c r="BG224" i="8"/>
  <c r="BF224" i="8"/>
  <c r="T224" i="8"/>
  <c r="R224" i="8"/>
  <c r="P224" i="8"/>
  <c r="BK224" i="8"/>
  <c r="J224" i="8"/>
  <c r="BE224" i="8" s="1"/>
  <c r="BI223" i="8"/>
  <c r="BH223" i="8"/>
  <c r="BG223" i="8"/>
  <c r="BF223" i="8"/>
  <c r="T223" i="8"/>
  <c r="R223" i="8"/>
  <c r="P223" i="8"/>
  <c r="BK223" i="8"/>
  <c r="J223" i="8"/>
  <c r="BE223" i="8"/>
  <c r="BI222" i="8"/>
  <c r="BH222" i="8"/>
  <c r="BG222" i="8"/>
  <c r="BF222" i="8"/>
  <c r="T222" i="8"/>
  <c r="R222" i="8"/>
  <c r="P222" i="8"/>
  <c r="BK222" i="8"/>
  <c r="J222" i="8"/>
  <c r="BE222" i="8" s="1"/>
  <c r="BI221" i="8"/>
  <c r="BH221" i="8"/>
  <c r="BG221" i="8"/>
  <c r="BF221" i="8"/>
  <c r="T221" i="8"/>
  <c r="R221" i="8"/>
  <c r="P221" i="8"/>
  <c r="BK221" i="8"/>
  <c r="J221" i="8"/>
  <c r="BE221" i="8"/>
  <c r="BI220" i="8"/>
  <c r="BH220" i="8"/>
  <c r="BG220" i="8"/>
  <c r="BF220" i="8"/>
  <c r="T220" i="8"/>
  <c r="R220" i="8"/>
  <c r="P220" i="8"/>
  <c r="BK220" i="8"/>
  <c r="J220" i="8"/>
  <c r="BE220" i="8" s="1"/>
  <c r="BI219" i="8"/>
  <c r="BH219" i="8"/>
  <c r="BG219" i="8"/>
  <c r="BF219" i="8"/>
  <c r="T219" i="8"/>
  <c r="R219" i="8"/>
  <c r="P219" i="8"/>
  <c r="BK219" i="8"/>
  <c r="J219" i="8"/>
  <c r="BE219" i="8"/>
  <c r="BI218" i="8"/>
  <c r="BH218" i="8"/>
  <c r="BG218" i="8"/>
  <c r="BF218" i="8"/>
  <c r="T218" i="8"/>
  <c r="R218" i="8"/>
  <c r="P218" i="8"/>
  <c r="BK218" i="8"/>
  <c r="J218" i="8"/>
  <c r="BE218" i="8" s="1"/>
  <c r="BI217" i="8"/>
  <c r="BH217" i="8"/>
  <c r="BG217" i="8"/>
  <c r="BF217" i="8"/>
  <c r="T217" i="8"/>
  <c r="R217" i="8"/>
  <c r="P217" i="8"/>
  <c r="BK217" i="8"/>
  <c r="J217" i="8"/>
  <c r="BE217" i="8"/>
  <c r="BI216" i="8"/>
  <c r="BH216" i="8"/>
  <c r="BG216" i="8"/>
  <c r="BF216" i="8"/>
  <c r="T216" i="8"/>
  <c r="R216" i="8"/>
  <c r="P216" i="8"/>
  <c r="BK216" i="8"/>
  <c r="J216" i="8"/>
  <c r="BE216" i="8" s="1"/>
  <c r="BI215" i="8"/>
  <c r="BH215" i="8"/>
  <c r="BG215" i="8"/>
  <c r="BF215" i="8"/>
  <c r="T215" i="8"/>
  <c r="R215" i="8"/>
  <c r="P215" i="8"/>
  <c r="BK215" i="8"/>
  <c r="J215" i="8"/>
  <c r="BE215" i="8"/>
  <c r="BI214" i="8"/>
  <c r="BH214" i="8"/>
  <c r="BG214" i="8"/>
  <c r="BF214" i="8"/>
  <c r="T214" i="8"/>
  <c r="R214" i="8"/>
  <c r="P214" i="8"/>
  <c r="BK214" i="8"/>
  <c r="J214" i="8"/>
  <c r="BE214" i="8" s="1"/>
  <c r="BI213" i="8"/>
  <c r="BH213" i="8"/>
  <c r="BG213" i="8"/>
  <c r="BF213" i="8"/>
  <c r="T213" i="8"/>
  <c r="R213" i="8"/>
  <c r="P213" i="8"/>
  <c r="BK213" i="8"/>
  <c r="J213" i="8"/>
  <c r="BE213" i="8"/>
  <c r="BI212" i="8"/>
  <c r="BH212" i="8"/>
  <c r="BG212" i="8"/>
  <c r="BF212" i="8"/>
  <c r="T212" i="8"/>
  <c r="R212" i="8"/>
  <c r="P212" i="8"/>
  <c r="BK212" i="8"/>
  <c r="J212" i="8"/>
  <c r="BE212" i="8" s="1"/>
  <c r="BI211" i="8"/>
  <c r="BH211" i="8"/>
  <c r="BG211" i="8"/>
  <c r="BF211" i="8"/>
  <c r="T211" i="8"/>
  <c r="R211" i="8"/>
  <c r="P211" i="8"/>
  <c r="P208" i="8" s="1"/>
  <c r="BK211" i="8"/>
  <c r="J211" i="8"/>
  <c r="BE211" i="8"/>
  <c r="BI210" i="8"/>
  <c r="BH210" i="8"/>
  <c r="BG210" i="8"/>
  <c r="BF210" i="8"/>
  <c r="T210" i="8"/>
  <c r="T208" i="8" s="1"/>
  <c r="R210" i="8"/>
  <c r="R208" i="8" s="1"/>
  <c r="P210" i="8"/>
  <c r="BK210" i="8"/>
  <c r="J210" i="8"/>
  <c r="BE210" i="8" s="1"/>
  <c r="BI209" i="8"/>
  <c r="BH209" i="8"/>
  <c r="BG209" i="8"/>
  <c r="BF209" i="8"/>
  <c r="T209" i="8"/>
  <c r="R209" i="8"/>
  <c r="P209" i="8"/>
  <c r="BK209" i="8"/>
  <c r="J209" i="8"/>
  <c r="BE209" i="8"/>
  <c r="BI207" i="8"/>
  <c r="BH207" i="8"/>
  <c r="BG207" i="8"/>
  <c r="BF207" i="8"/>
  <c r="T207" i="8"/>
  <c r="R207" i="8"/>
  <c r="P207" i="8"/>
  <c r="BK207" i="8"/>
  <c r="J207" i="8"/>
  <c r="BE207" i="8" s="1"/>
  <c r="BI206" i="8"/>
  <c r="BH206" i="8"/>
  <c r="BG206" i="8"/>
  <c r="BF206" i="8"/>
  <c r="T206" i="8"/>
  <c r="R206" i="8"/>
  <c r="P206" i="8"/>
  <c r="BK206" i="8"/>
  <c r="J206" i="8"/>
  <c r="BE206" i="8" s="1"/>
  <c r="BI205" i="8"/>
  <c r="BH205" i="8"/>
  <c r="BG205" i="8"/>
  <c r="BF205" i="8"/>
  <c r="T205" i="8"/>
  <c r="R205" i="8"/>
  <c r="P205" i="8"/>
  <c r="BK205" i="8"/>
  <c r="J205" i="8"/>
  <c r="BE205" i="8"/>
  <c r="BI204" i="8"/>
  <c r="BH204" i="8"/>
  <c r="BG204" i="8"/>
  <c r="BF204" i="8"/>
  <c r="T204" i="8"/>
  <c r="R204" i="8"/>
  <c r="P204" i="8"/>
  <c r="BK204" i="8"/>
  <c r="J204" i="8"/>
  <c r="BE204" i="8" s="1"/>
  <c r="BI203" i="8"/>
  <c r="BH203" i="8"/>
  <c r="BG203" i="8"/>
  <c r="BF203" i="8"/>
  <c r="T203" i="8"/>
  <c r="R203" i="8"/>
  <c r="P203" i="8"/>
  <c r="BK203" i="8"/>
  <c r="J203" i="8"/>
  <c r="BE203" i="8"/>
  <c r="BI202" i="8"/>
  <c r="BH202" i="8"/>
  <c r="BG202" i="8"/>
  <c r="BF202" i="8"/>
  <c r="T202" i="8"/>
  <c r="R202" i="8"/>
  <c r="R199" i="8" s="1"/>
  <c r="P202" i="8"/>
  <c r="BK202" i="8"/>
  <c r="J202" i="8"/>
  <c r="BE202" i="8" s="1"/>
  <c r="BI201" i="8"/>
  <c r="BH201" i="8"/>
  <c r="BG201" i="8"/>
  <c r="BF201" i="8"/>
  <c r="T201" i="8"/>
  <c r="R201" i="8"/>
  <c r="P201" i="8"/>
  <c r="BK201" i="8"/>
  <c r="BK199" i="8" s="1"/>
  <c r="J199" i="8" s="1"/>
  <c r="J63" i="8" s="1"/>
  <c r="J201" i="8"/>
  <c r="BE201" i="8" s="1"/>
  <c r="BI200" i="8"/>
  <c r="BH200" i="8"/>
  <c r="BG200" i="8"/>
  <c r="BF200" i="8"/>
  <c r="T200" i="8"/>
  <c r="T199" i="8" s="1"/>
  <c r="R200" i="8"/>
  <c r="P200" i="8"/>
  <c r="P199" i="8"/>
  <c r="BK200" i="8"/>
  <c r="J200" i="8"/>
  <c r="BE200" i="8" s="1"/>
  <c r="BI198" i="8"/>
  <c r="BH198" i="8"/>
  <c r="BG198" i="8"/>
  <c r="BF198" i="8"/>
  <c r="T198" i="8"/>
  <c r="R198" i="8"/>
  <c r="P198" i="8"/>
  <c r="BK198" i="8"/>
  <c r="J198" i="8"/>
  <c r="BE198" i="8" s="1"/>
  <c r="BI197" i="8"/>
  <c r="BH197" i="8"/>
  <c r="BG197" i="8"/>
  <c r="BF197" i="8"/>
  <c r="T197" i="8"/>
  <c r="R197" i="8"/>
  <c r="P197" i="8"/>
  <c r="BK197" i="8"/>
  <c r="J197" i="8"/>
  <c r="BE197" i="8"/>
  <c r="BI196" i="8"/>
  <c r="BH196" i="8"/>
  <c r="BG196" i="8"/>
  <c r="BF196" i="8"/>
  <c r="T196" i="8"/>
  <c r="R196" i="8"/>
  <c r="P196" i="8"/>
  <c r="BK196" i="8"/>
  <c r="J196" i="8"/>
  <c r="BE196" i="8" s="1"/>
  <c r="BI195" i="8"/>
  <c r="BH195" i="8"/>
  <c r="BG195" i="8"/>
  <c r="BF195" i="8"/>
  <c r="T195" i="8"/>
  <c r="R195" i="8"/>
  <c r="P195" i="8"/>
  <c r="BK195" i="8"/>
  <c r="J195" i="8"/>
  <c r="BE195" i="8" s="1"/>
  <c r="BI194" i="8"/>
  <c r="BH194" i="8"/>
  <c r="BG194" i="8"/>
  <c r="BF194" i="8"/>
  <c r="T194" i="8"/>
  <c r="R194" i="8"/>
  <c r="P194" i="8"/>
  <c r="BK194" i="8"/>
  <c r="J194" i="8"/>
  <c r="BE194" i="8" s="1"/>
  <c r="BI193" i="8"/>
  <c r="BH193" i="8"/>
  <c r="BG193" i="8"/>
  <c r="BF193" i="8"/>
  <c r="T193" i="8"/>
  <c r="R193" i="8"/>
  <c r="P193" i="8"/>
  <c r="BK193" i="8"/>
  <c r="J193" i="8"/>
  <c r="BE193" i="8" s="1"/>
  <c r="BI192" i="8"/>
  <c r="BH192" i="8"/>
  <c r="BG192" i="8"/>
  <c r="BF192" i="8"/>
  <c r="T192" i="8"/>
  <c r="R192" i="8"/>
  <c r="R189" i="8" s="1"/>
  <c r="P192" i="8"/>
  <c r="BK192" i="8"/>
  <c r="J192" i="8"/>
  <c r="BE192" i="8" s="1"/>
  <c r="BI191" i="8"/>
  <c r="BH191" i="8"/>
  <c r="BG191" i="8"/>
  <c r="BF191" i="8"/>
  <c r="T191" i="8"/>
  <c r="R191" i="8"/>
  <c r="P191" i="8"/>
  <c r="BK191" i="8"/>
  <c r="J191" i="8"/>
  <c r="BE191" i="8"/>
  <c r="BI190" i="8"/>
  <c r="BH190" i="8"/>
  <c r="BG190" i="8"/>
  <c r="BF190" i="8"/>
  <c r="T190" i="8"/>
  <c r="T189" i="8" s="1"/>
  <c r="R190" i="8"/>
  <c r="P190" i="8"/>
  <c r="P189" i="8"/>
  <c r="BK190" i="8"/>
  <c r="J190" i="8"/>
  <c r="BE190" i="8" s="1"/>
  <c r="BI188" i="8"/>
  <c r="BH188" i="8"/>
  <c r="BG188" i="8"/>
  <c r="BF188" i="8"/>
  <c r="T188" i="8"/>
  <c r="R188" i="8"/>
  <c r="P188" i="8"/>
  <c r="BK188" i="8"/>
  <c r="J188" i="8"/>
  <c r="BE188" i="8" s="1"/>
  <c r="BI187" i="8"/>
  <c r="BH187" i="8"/>
  <c r="BG187" i="8"/>
  <c r="BF187" i="8"/>
  <c r="T187" i="8"/>
  <c r="R187" i="8"/>
  <c r="P187" i="8"/>
  <c r="BK187" i="8"/>
  <c r="J187" i="8"/>
  <c r="BE187" i="8" s="1"/>
  <c r="BI186" i="8"/>
  <c r="BH186" i="8"/>
  <c r="BG186" i="8"/>
  <c r="BF186" i="8"/>
  <c r="T186" i="8"/>
  <c r="R186" i="8"/>
  <c r="P186" i="8"/>
  <c r="BK186" i="8"/>
  <c r="J186" i="8"/>
  <c r="BE186" i="8" s="1"/>
  <c r="BI185" i="8"/>
  <c r="BH185" i="8"/>
  <c r="BG185" i="8"/>
  <c r="BF185" i="8"/>
  <c r="T185" i="8"/>
  <c r="R185" i="8"/>
  <c r="P185" i="8"/>
  <c r="BK185" i="8"/>
  <c r="J185" i="8"/>
  <c r="BE185" i="8"/>
  <c r="BI184" i="8"/>
  <c r="BH184" i="8"/>
  <c r="BG184" i="8"/>
  <c r="BF184" i="8"/>
  <c r="T184" i="8"/>
  <c r="R184" i="8"/>
  <c r="P184" i="8"/>
  <c r="BK184" i="8"/>
  <c r="J184" i="8"/>
  <c r="BE184" i="8" s="1"/>
  <c r="BI183" i="8"/>
  <c r="BH183" i="8"/>
  <c r="BG183" i="8"/>
  <c r="BF183" i="8"/>
  <c r="T183" i="8"/>
  <c r="R183" i="8"/>
  <c r="P183" i="8"/>
  <c r="BK183" i="8"/>
  <c r="J183" i="8"/>
  <c r="BE183" i="8"/>
  <c r="BI182" i="8"/>
  <c r="BH182" i="8"/>
  <c r="BG182" i="8"/>
  <c r="BF182" i="8"/>
  <c r="T182" i="8"/>
  <c r="R182" i="8"/>
  <c r="P182" i="8"/>
  <c r="BK182" i="8"/>
  <c r="J182" i="8"/>
  <c r="BE182" i="8" s="1"/>
  <c r="BI181" i="8"/>
  <c r="BH181" i="8"/>
  <c r="BG181" i="8"/>
  <c r="BF181" i="8"/>
  <c r="T181" i="8"/>
  <c r="R181" i="8"/>
  <c r="P181" i="8"/>
  <c r="BK181" i="8"/>
  <c r="J181" i="8"/>
  <c r="BE181" i="8" s="1"/>
  <c r="BI180" i="8"/>
  <c r="BH180" i="8"/>
  <c r="BG180" i="8"/>
  <c r="BF180" i="8"/>
  <c r="T180" i="8"/>
  <c r="R180" i="8"/>
  <c r="P180" i="8"/>
  <c r="BK180" i="8"/>
  <c r="J180" i="8"/>
  <c r="BE180" i="8" s="1"/>
  <c r="BI179" i="8"/>
  <c r="BH179" i="8"/>
  <c r="BG179" i="8"/>
  <c r="BF179" i="8"/>
  <c r="T179" i="8"/>
  <c r="R179" i="8"/>
  <c r="P179" i="8"/>
  <c r="BK179" i="8"/>
  <c r="J179" i="8"/>
  <c r="BE179" i="8" s="1"/>
  <c r="BI178" i="8"/>
  <c r="BH178" i="8"/>
  <c r="BG178" i="8"/>
  <c r="BF178" i="8"/>
  <c r="T178" i="8"/>
  <c r="R178" i="8"/>
  <c r="P178" i="8"/>
  <c r="BK178" i="8"/>
  <c r="J178" i="8"/>
  <c r="BE178" i="8" s="1"/>
  <c r="BI177" i="8"/>
  <c r="BH177" i="8"/>
  <c r="BG177" i="8"/>
  <c r="BF177" i="8"/>
  <c r="T177" i="8"/>
  <c r="R177" i="8"/>
  <c r="P177" i="8"/>
  <c r="BK177" i="8"/>
  <c r="J177" i="8"/>
  <c r="BE177" i="8"/>
  <c r="BI176" i="8"/>
  <c r="BH176" i="8"/>
  <c r="BG176" i="8"/>
  <c r="BF176" i="8"/>
  <c r="T176" i="8"/>
  <c r="R176" i="8"/>
  <c r="P176" i="8"/>
  <c r="BK176" i="8"/>
  <c r="J176" i="8"/>
  <c r="BE176" i="8" s="1"/>
  <c r="BI175" i="8"/>
  <c r="BH175" i="8"/>
  <c r="BG175" i="8"/>
  <c r="BF175" i="8"/>
  <c r="T175" i="8"/>
  <c r="R175" i="8"/>
  <c r="P175" i="8"/>
  <c r="BK175" i="8"/>
  <c r="J175" i="8"/>
  <c r="BE175" i="8"/>
  <c r="BI174" i="8"/>
  <c r="BH174" i="8"/>
  <c r="BG174" i="8"/>
  <c r="BF174" i="8"/>
  <c r="T174" i="8"/>
  <c r="R174" i="8"/>
  <c r="P174" i="8"/>
  <c r="BK174" i="8"/>
  <c r="J174" i="8"/>
  <c r="BE174" i="8" s="1"/>
  <c r="BI173" i="8"/>
  <c r="BH173" i="8"/>
  <c r="BG173" i="8"/>
  <c r="BF173" i="8"/>
  <c r="T173" i="8"/>
  <c r="R173" i="8"/>
  <c r="P173" i="8"/>
  <c r="BK173" i="8"/>
  <c r="J173" i="8"/>
  <c r="BE173" i="8"/>
  <c r="BI172" i="8"/>
  <c r="BH172" i="8"/>
  <c r="BG172" i="8"/>
  <c r="BF172" i="8"/>
  <c r="T172" i="8"/>
  <c r="R172" i="8"/>
  <c r="P172" i="8"/>
  <c r="BK172" i="8"/>
  <c r="J172" i="8"/>
  <c r="BE172" i="8" s="1"/>
  <c r="BI171" i="8"/>
  <c r="BH171" i="8"/>
  <c r="BG171" i="8"/>
  <c r="BF171" i="8"/>
  <c r="T171" i="8"/>
  <c r="R171" i="8"/>
  <c r="P171" i="8"/>
  <c r="BK171" i="8"/>
  <c r="J171" i="8"/>
  <c r="BE171" i="8"/>
  <c r="BI170" i="8"/>
  <c r="BH170" i="8"/>
  <c r="BG170" i="8"/>
  <c r="BF170" i="8"/>
  <c r="T170" i="8"/>
  <c r="R170" i="8"/>
  <c r="P170" i="8"/>
  <c r="BK170" i="8"/>
  <c r="J170" i="8"/>
  <c r="BE170" i="8" s="1"/>
  <c r="BI169" i="8"/>
  <c r="BH169" i="8"/>
  <c r="BG169" i="8"/>
  <c r="BF169" i="8"/>
  <c r="T169" i="8"/>
  <c r="R169" i="8"/>
  <c r="P169" i="8"/>
  <c r="BK169" i="8"/>
  <c r="J169" i="8"/>
  <c r="BE169" i="8"/>
  <c r="BI168" i="8"/>
  <c r="BH168" i="8"/>
  <c r="BG168" i="8"/>
  <c r="BF168" i="8"/>
  <c r="T168" i="8"/>
  <c r="R168" i="8"/>
  <c r="P168" i="8"/>
  <c r="BK168" i="8"/>
  <c r="J168" i="8"/>
  <c r="BE168" i="8" s="1"/>
  <c r="BI167" i="8"/>
  <c r="BH167" i="8"/>
  <c r="BG167" i="8"/>
  <c r="BF167" i="8"/>
  <c r="T167" i="8"/>
  <c r="R167" i="8"/>
  <c r="P167" i="8"/>
  <c r="BK167" i="8"/>
  <c r="J167" i="8"/>
  <c r="BE167" i="8"/>
  <c r="BI166" i="8"/>
  <c r="BH166" i="8"/>
  <c r="BG166" i="8"/>
  <c r="BF166" i="8"/>
  <c r="T166" i="8"/>
  <c r="R166" i="8"/>
  <c r="P166" i="8"/>
  <c r="BK166" i="8"/>
  <c r="J166" i="8"/>
  <c r="BE166" i="8" s="1"/>
  <c r="BI165" i="8"/>
  <c r="BH165" i="8"/>
  <c r="BG165" i="8"/>
  <c r="BF165" i="8"/>
  <c r="T165" i="8"/>
  <c r="R165" i="8"/>
  <c r="P165" i="8"/>
  <c r="P162" i="8" s="1"/>
  <c r="BK165" i="8"/>
  <c r="J165" i="8"/>
  <c r="BE165" i="8"/>
  <c r="BI164" i="8"/>
  <c r="BH164" i="8"/>
  <c r="BG164" i="8"/>
  <c r="BF164" i="8"/>
  <c r="T164" i="8"/>
  <c r="T162" i="8" s="1"/>
  <c r="R164" i="8"/>
  <c r="R162" i="8" s="1"/>
  <c r="P164" i="8"/>
  <c r="BK164" i="8"/>
  <c r="J164" i="8"/>
  <c r="BE164" i="8" s="1"/>
  <c r="BI163" i="8"/>
  <c r="BH163" i="8"/>
  <c r="BG163" i="8"/>
  <c r="BF163" i="8"/>
  <c r="T163" i="8"/>
  <c r="R163" i="8"/>
  <c r="P163" i="8"/>
  <c r="BK163" i="8"/>
  <c r="J163" i="8"/>
  <c r="BE163" i="8"/>
  <c r="BI161" i="8"/>
  <c r="BH161" i="8"/>
  <c r="BG161" i="8"/>
  <c r="BF161" i="8"/>
  <c r="T161" i="8"/>
  <c r="R161" i="8"/>
  <c r="P161" i="8"/>
  <c r="BK161" i="8"/>
  <c r="J161" i="8"/>
  <c r="BE161" i="8" s="1"/>
  <c r="BI160" i="8"/>
  <c r="BH160" i="8"/>
  <c r="BG160" i="8"/>
  <c r="BF160" i="8"/>
  <c r="T160" i="8"/>
  <c r="R160" i="8"/>
  <c r="P160" i="8"/>
  <c r="BK160" i="8"/>
  <c r="J160" i="8"/>
  <c r="BE160" i="8" s="1"/>
  <c r="BI159" i="8"/>
  <c r="BH159" i="8"/>
  <c r="BG159" i="8"/>
  <c r="BF159" i="8"/>
  <c r="T159" i="8"/>
  <c r="R159" i="8"/>
  <c r="P159" i="8"/>
  <c r="BK159" i="8"/>
  <c r="J159" i="8"/>
  <c r="BE159" i="8" s="1"/>
  <c r="BI158" i="8"/>
  <c r="BH158" i="8"/>
  <c r="BG158" i="8"/>
  <c r="BF158" i="8"/>
  <c r="T158" i="8"/>
  <c r="R158" i="8"/>
  <c r="P158" i="8"/>
  <c r="BK158" i="8"/>
  <c r="J158" i="8"/>
  <c r="BE158" i="8" s="1"/>
  <c r="BI157" i="8"/>
  <c r="BH157" i="8"/>
  <c r="BG157" i="8"/>
  <c r="BF157" i="8"/>
  <c r="T157" i="8"/>
  <c r="R157" i="8"/>
  <c r="P157" i="8"/>
  <c r="BK157" i="8"/>
  <c r="J157" i="8"/>
  <c r="BE157" i="8"/>
  <c r="BI156" i="8"/>
  <c r="BH156" i="8"/>
  <c r="BG156" i="8"/>
  <c r="BF156" i="8"/>
  <c r="T156" i="8"/>
  <c r="R156" i="8"/>
  <c r="P156" i="8"/>
  <c r="BK156" i="8"/>
  <c r="J156" i="8"/>
  <c r="BE156" i="8" s="1"/>
  <c r="BI155" i="8"/>
  <c r="BH155" i="8"/>
  <c r="BG155" i="8"/>
  <c r="BF155" i="8"/>
  <c r="T155" i="8"/>
  <c r="R155" i="8"/>
  <c r="P155" i="8"/>
  <c r="BK155" i="8"/>
  <c r="J155" i="8"/>
  <c r="BE155" i="8"/>
  <c r="BI154" i="8"/>
  <c r="BH154" i="8"/>
  <c r="BG154" i="8"/>
  <c r="BF154" i="8"/>
  <c r="T154" i="8"/>
  <c r="R154" i="8"/>
  <c r="P154" i="8"/>
  <c r="BK154" i="8"/>
  <c r="J154" i="8"/>
  <c r="BE154" i="8" s="1"/>
  <c r="BI153" i="8"/>
  <c r="BH153" i="8"/>
  <c r="BG153" i="8"/>
  <c r="BF153" i="8"/>
  <c r="T153" i="8"/>
  <c r="R153" i="8"/>
  <c r="P153" i="8"/>
  <c r="BK153" i="8"/>
  <c r="J153" i="8"/>
  <c r="BE153" i="8" s="1"/>
  <c r="BI152" i="8"/>
  <c r="BH152" i="8"/>
  <c r="BG152" i="8"/>
  <c r="BF152" i="8"/>
  <c r="T152" i="8"/>
  <c r="R152" i="8"/>
  <c r="P152" i="8"/>
  <c r="BK152" i="8"/>
  <c r="J152" i="8"/>
  <c r="BE152" i="8" s="1"/>
  <c r="BI151" i="8"/>
  <c r="BH151" i="8"/>
  <c r="BG151" i="8"/>
  <c r="BF151" i="8"/>
  <c r="T151" i="8"/>
  <c r="R151" i="8"/>
  <c r="P151" i="8"/>
  <c r="BK151" i="8"/>
  <c r="J151" i="8"/>
  <c r="BE151" i="8" s="1"/>
  <c r="BI150" i="8"/>
  <c r="BH150" i="8"/>
  <c r="BG150" i="8"/>
  <c r="BF150" i="8"/>
  <c r="T150" i="8"/>
  <c r="R150" i="8"/>
  <c r="P150" i="8"/>
  <c r="BK150" i="8"/>
  <c r="J150" i="8"/>
  <c r="BE150" i="8" s="1"/>
  <c r="BI149" i="8"/>
  <c r="BH149" i="8"/>
  <c r="BG149" i="8"/>
  <c r="BF149" i="8"/>
  <c r="T149" i="8"/>
  <c r="R149" i="8"/>
  <c r="P149" i="8"/>
  <c r="BK149" i="8"/>
  <c r="J149" i="8"/>
  <c r="BE149" i="8"/>
  <c r="BI148" i="8"/>
  <c r="BH148" i="8"/>
  <c r="BG148" i="8"/>
  <c r="BF148" i="8"/>
  <c r="T148" i="8"/>
  <c r="R148" i="8"/>
  <c r="P148" i="8"/>
  <c r="BK148" i="8"/>
  <c r="J148" i="8"/>
  <c r="BE148" i="8" s="1"/>
  <c r="BI147" i="8"/>
  <c r="BH147" i="8"/>
  <c r="BG147" i="8"/>
  <c r="BF147" i="8"/>
  <c r="T147" i="8"/>
  <c r="R147" i="8"/>
  <c r="P147" i="8"/>
  <c r="BK147" i="8"/>
  <c r="J147" i="8"/>
  <c r="BE147" i="8"/>
  <c r="BI146" i="8"/>
  <c r="BH146" i="8"/>
  <c r="BG146" i="8"/>
  <c r="BF146" i="8"/>
  <c r="T146" i="8"/>
  <c r="R146" i="8"/>
  <c r="P146" i="8"/>
  <c r="BK146" i="8"/>
  <c r="J146" i="8"/>
  <c r="BE146" i="8" s="1"/>
  <c r="BI145" i="8"/>
  <c r="BH145" i="8"/>
  <c r="BG145" i="8"/>
  <c r="BF145" i="8"/>
  <c r="T145" i="8"/>
  <c r="R145" i="8"/>
  <c r="P145" i="8"/>
  <c r="BK145" i="8"/>
  <c r="J145" i="8"/>
  <c r="BE145" i="8" s="1"/>
  <c r="BI144" i="8"/>
  <c r="BH144" i="8"/>
  <c r="BG144" i="8"/>
  <c r="BF144" i="8"/>
  <c r="T144" i="8"/>
  <c r="R144" i="8"/>
  <c r="P144" i="8"/>
  <c r="BK144" i="8"/>
  <c r="J144" i="8"/>
  <c r="BE144" i="8" s="1"/>
  <c r="BI143" i="8"/>
  <c r="BH143" i="8"/>
  <c r="BG143" i="8"/>
  <c r="BF143" i="8"/>
  <c r="T143" i="8"/>
  <c r="R143" i="8"/>
  <c r="P143" i="8"/>
  <c r="BK143" i="8"/>
  <c r="J143" i="8"/>
  <c r="BE143" i="8" s="1"/>
  <c r="BI142" i="8"/>
  <c r="BH142" i="8"/>
  <c r="BG142" i="8"/>
  <c r="BF142" i="8"/>
  <c r="T142" i="8"/>
  <c r="R142" i="8"/>
  <c r="P142" i="8"/>
  <c r="BK142" i="8"/>
  <c r="J142" i="8"/>
  <c r="BE142" i="8" s="1"/>
  <c r="BI141" i="8"/>
  <c r="BH141" i="8"/>
  <c r="BG141" i="8"/>
  <c r="BF141" i="8"/>
  <c r="T141" i="8"/>
  <c r="R141" i="8"/>
  <c r="P141" i="8"/>
  <c r="BK141" i="8"/>
  <c r="J141" i="8"/>
  <c r="BE141" i="8"/>
  <c r="BI140" i="8"/>
  <c r="BH140" i="8"/>
  <c r="BG140" i="8"/>
  <c r="BF140" i="8"/>
  <c r="T140" i="8"/>
  <c r="R140" i="8"/>
  <c r="P140" i="8"/>
  <c r="BK140" i="8"/>
  <c r="J140" i="8"/>
  <c r="BE140" i="8" s="1"/>
  <c r="BI139" i="8"/>
  <c r="BH139" i="8"/>
  <c r="BG139" i="8"/>
  <c r="BF139" i="8"/>
  <c r="T139" i="8"/>
  <c r="R139" i="8"/>
  <c r="P139" i="8"/>
  <c r="BK139" i="8"/>
  <c r="J139" i="8"/>
  <c r="BE139" i="8"/>
  <c r="BI138" i="8"/>
  <c r="BH138" i="8"/>
  <c r="BG138" i="8"/>
  <c r="BF138" i="8"/>
  <c r="T138" i="8"/>
  <c r="R138" i="8"/>
  <c r="P138" i="8"/>
  <c r="BK138" i="8"/>
  <c r="J138" i="8"/>
  <c r="BE138" i="8" s="1"/>
  <c r="BI137" i="8"/>
  <c r="BH137" i="8"/>
  <c r="BG137" i="8"/>
  <c r="BF137" i="8"/>
  <c r="T137" i="8"/>
  <c r="R137" i="8"/>
  <c r="P137" i="8"/>
  <c r="BK137" i="8"/>
  <c r="J137" i="8"/>
  <c r="BE137" i="8" s="1"/>
  <c r="BI136" i="8"/>
  <c r="BH136" i="8"/>
  <c r="BG136" i="8"/>
  <c r="BF136" i="8"/>
  <c r="T136" i="8"/>
  <c r="R136" i="8"/>
  <c r="R133" i="8" s="1"/>
  <c r="P136" i="8"/>
  <c r="BK136" i="8"/>
  <c r="J136" i="8"/>
  <c r="BE136" i="8" s="1"/>
  <c r="BI135" i="8"/>
  <c r="BH135" i="8"/>
  <c r="BG135" i="8"/>
  <c r="BF135" i="8"/>
  <c r="T135" i="8"/>
  <c r="R135" i="8"/>
  <c r="P135" i="8"/>
  <c r="BK135" i="8"/>
  <c r="J135" i="8"/>
  <c r="BE135" i="8" s="1"/>
  <c r="BI134" i="8"/>
  <c r="BH134" i="8"/>
  <c r="BG134" i="8"/>
  <c r="BF134" i="8"/>
  <c r="T134" i="8"/>
  <c r="R134" i="8"/>
  <c r="P134" i="8"/>
  <c r="BK134" i="8"/>
  <c r="J134" i="8"/>
  <c r="BE134" i="8" s="1"/>
  <c r="BI132" i="8"/>
  <c r="BH132" i="8"/>
  <c r="BG132" i="8"/>
  <c r="BF132" i="8"/>
  <c r="T132" i="8"/>
  <c r="R132" i="8"/>
  <c r="P132" i="8"/>
  <c r="BK132" i="8"/>
  <c r="J132" i="8"/>
  <c r="BE132" i="8" s="1"/>
  <c r="BI131" i="8"/>
  <c r="BH131" i="8"/>
  <c r="BG131" i="8"/>
  <c r="BF131" i="8"/>
  <c r="T131" i="8"/>
  <c r="R131" i="8"/>
  <c r="P131" i="8"/>
  <c r="BK131" i="8"/>
  <c r="J131" i="8"/>
  <c r="BE131" i="8" s="1"/>
  <c r="BI130" i="8"/>
  <c r="BH130" i="8"/>
  <c r="BG130" i="8"/>
  <c r="BF130" i="8"/>
  <c r="T130" i="8"/>
  <c r="R130" i="8"/>
  <c r="P130" i="8"/>
  <c r="BK130" i="8"/>
  <c r="J130" i="8"/>
  <c r="BE130" i="8" s="1"/>
  <c r="BI129" i="8"/>
  <c r="BH129" i="8"/>
  <c r="BG129" i="8"/>
  <c r="BF129" i="8"/>
  <c r="T129" i="8"/>
  <c r="R129" i="8"/>
  <c r="P129" i="8"/>
  <c r="BK129" i="8"/>
  <c r="J129" i="8"/>
  <c r="BE129" i="8" s="1"/>
  <c r="BI128" i="8"/>
  <c r="BH128" i="8"/>
  <c r="BG128" i="8"/>
  <c r="BF128" i="8"/>
  <c r="T128" i="8"/>
  <c r="R128" i="8"/>
  <c r="P128" i="8"/>
  <c r="BK128" i="8"/>
  <c r="J128" i="8"/>
  <c r="BE128" i="8" s="1"/>
  <c r="BI127" i="8"/>
  <c r="BH127" i="8"/>
  <c r="BG127" i="8"/>
  <c r="BF127" i="8"/>
  <c r="T127" i="8"/>
  <c r="R127" i="8"/>
  <c r="P127" i="8"/>
  <c r="BK127" i="8"/>
  <c r="J127" i="8"/>
  <c r="BE127" i="8"/>
  <c r="BI126" i="8"/>
  <c r="BH126" i="8"/>
  <c r="BG126" i="8"/>
  <c r="BF126" i="8"/>
  <c r="T126" i="8"/>
  <c r="R126" i="8"/>
  <c r="P126" i="8"/>
  <c r="BK126" i="8"/>
  <c r="J126" i="8"/>
  <c r="BE126" i="8" s="1"/>
  <c r="BI125" i="8"/>
  <c r="BH125" i="8"/>
  <c r="BG125" i="8"/>
  <c r="BF125" i="8"/>
  <c r="T125" i="8"/>
  <c r="R125" i="8"/>
  <c r="P125" i="8"/>
  <c r="BK125" i="8"/>
  <c r="J125" i="8"/>
  <c r="BE125" i="8"/>
  <c r="BI124" i="8"/>
  <c r="BH124" i="8"/>
  <c r="BG124" i="8"/>
  <c r="BF124" i="8"/>
  <c r="T124" i="8"/>
  <c r="R124" i="8"/>
  <c r="P124" i="8"/>
  <c r="BK124" i="8"/>
  <c r="J124" i="8"/>
  <c r="BE124" i="8" s="1"/>
  <c r="BI123" i="8"/>
  <c r="BH123" i="8"/>
  <c r="BG123" i="8"/>
  <c r="BF123" i="8"/>
  <c r="T123" i="8"/>
  <c r="R123" i="8"/>
  <c r="P123" i="8"/>
  <c r="BK123" i="8"/>
  <c r="J123" i="8"/>
  <c r="BE123" i="8" s="1"/>
  <c r="BI122" i="8"/>
  <c r="BH122" i="8"/>
  <c r="BG122" i="8"/>
  <c r="BF122" i="8"/>
  <c r="T122" i="8"/>
  <c r="R122" i="8"/>
  <c r="P122" i="8"/>
  <c r="BK122" i="8"/>
  <c r="J122" i="8"/>
  <c r="BE122" i="8" s="1"/>
  <c r="BI121" i="8"/>
  <c r="BH121" i="8"/>
  <c r="BG121" i="8"/>
  <c r="BF121" i="8"/>
  <c r="T121" i="8"/>
  <c r="R121" i="8"/>
  <c r="P121" i="8"/>
  <c r="BK121" i="8"/>
  <c r="J121" i="8"/>
  <c r="BE121" i="8" s="1"/>
  <c r="BI120" i="8"/>
  <c r="BH120" i="8"/>
  <c r="BG120" i="8"/>
  <c r="BF120" i="8"/>
  <c r="T120" i="8"/>
  <c r="R120" i="8"/>
  <c r="P120" i="8"/>
  <c r="BK120" i="8"/>
  <c r="J120" i="8"/>
  <c r="BE120" i="8" s="1"/>
  <c r="BI119" i="8"/>
  <c r="BH119" i="8"/>
  <c r="BG119" i="8"/>
  <c r="BF119" i="8"/>
  <c r="T119" i="8"/>
  <c r="R119" i="8"/>
  <c r="P119" i="8"/>
  <c r="BK119" i="8"/>
  <c r="J119" i="8"/>
  <c r="BE119" i="8"/>
  <c r="BI118" i="8"/>
  <c r="BH118" i="8"/>
  <c r="BG118" i="8"/>
  <c r="BF118" i="8"/>
  <c r="T118" i="8"/>
  <c r="R118" i="8"/>
  <c r="R115" i="8" s="1"/>
  <c r="P118" i="8"/>
  <c r="BK118" i="8"/>
  <c r="J118" i="8"/>
  <c r="BE118" i="8" s="1"/>
  <c r="BI117" i="8"/>
  <c r="BH117" i="8"/>
  <c r="BG117" i="8"/>
  <c r="BF117" i="8"/>
  <c r="T117" i="8"/>
  <c r="R117" i="8"/>
  <c r="P117" i="8"/>
  <c r="BK117" i="8"/>
  <c r="J117" i="8"/>
  <c r="BE117" i="8"/>
  <c r="BI116" i="8"/>
  <c r="BH116" i="8"/>
  <c r="BG116" i="8"/>
  <c r="BF116" i="8"/>
  <c r="T116" i="8"/>
  <c r="R116" i="8"/>
  <c r="P116" i="8"/>
  <c r="P115" i="8"/>
  <c r="BK116" i="8"/>
  <c r="J116" i="8"/>
  <c r="BE116" i="8" s="1"/>
  <c r="BI114" i="8"/>
  <c r="BH114" i="8"/>
  <c r="BG114" i="8"/>
  <c r="BF114" i="8"/>
  <c r="T114" i="8"/>
  <c r="R114" i="8"/>
  <c r="P114" i="8"/>
  <c r="BK114" i="8"/>
  <c r="J114" i="8"/>
  <c r="BE114" i="8" s="1"/>
  <c r="BI113" i="8"/>
  <c r="BH113" i="8"/>
  <c r="BG113" i="8"/>
  <c r="BF113" i="8"/>
  <c r="T113" i="8"/>
  <c r="R113" i="8"/>
  <c r="P113" i="8"/>
  <c r="BK113" i="8"/>
  <c r="J113" i="8"/>
  <c r="BE113" i="8"/>
  <c r="BI112" i="8"/>
  <c r="BH112" i="8"/>
  <c r="BG112" i="8"/>
  <c r="BF112" i="8"/>
  <c r="T112" i="8"/>
  <c r="R112" i="8"/>
  <c r="P112" i="8"/>
  <c r="BK112" i="8"/>
  <c r="J112" i="8"/>
  <c r="BE112" i="8" s="1"/>
  <c r="BI111" i="8"/>
  <c r="BH111" i="8"/>
  <c r="BG111" i="8"/>
  <c r="BF111" i="8"/>
  <c r="T111" i="8"/>
  <c r="R111" i="8"/>
  <c r="P111" i="8"/>
  <c r="BK111" i="8"/>
  <c r="J111" i="8"/>
  <c r="BE111" i="8"/>
  <c r="BI110" i="8"/>
  <c r="BH110" i="8"/>
  <c r="BG110" i="8"/>
  <c r="BF110" i="8"/>
  <c r="T110" i="8"/>
  <c r="R110" i="8"/>
  <c r="P110" i="8"/>
  <c r="BK110" i="8"/>
  <c r="J110" i="8"/>
  <c r="BE110" i="8" s="1"/>
  <c r="BI109" i="8"/>
  <c r="BH109" i="8"/>
  <c r="BG109" i="8"/>
  <c r="BF109" i="8"/>
  <c r="T109" i="8"/>
  <c r="R109" i="8"/>
  <c r="P109" i="8"/>
  <c r="BK109" i="8"/>
  <c r="J109" i="8"/>
  <c r="BE109" i="8" s="1"/>
  <c r="BI108" i="8"/>
  <c r="BH108" i="8"/>
  <c r="BG108" i="8"/>
  <c r="BF108" i="8"/>
  <c r="T108" i="8"/>
  <c r="R108" i="8"/>
  <c r="P108" i="8"/>
  <c r="BK108" i="8"/>
  <c r="J108" i="8"/>
  <c r="BE108" i="8" s="1"/>
  <c r="BI107" i="8"/>
  <c r="BH107" i="8"/>
  <c r="BG107" i="8"/>
  <c r="BF107" i="8"/>
  <c r="T107" i="8"/>
  <c r="R107" i="8"/>
  <c r="P107" i="8"/>
  <c r="BK107" i="8"/>
  <c r="J107" i="8"/>
  <c r="BE107" i="8" s="1"/>
  <c r="BI106" i="8"/>
  <c r="BH106" i="8"/>
  <c r="BG106" i="8"/>
  <c r="BF106" i="8"/>
  <c r="T106" i="8"/>
  <c r="R106" i="8"/>
  <c r="P106" i="8"/>
  <c r="BK106" i="8"/>
  <c r="J106" i="8"/>
  <c r="BE106" i="8" s="1"/>
  <c r="BI105" i="8"/>
  <c r="BH105" i="8"/>
  <c r="BG105" i="8"/>
  <c r="BF105" i="8"/>
  <c r="T105" i="8"/>
  <c r="R105" i="8"/>
  <c r="P105" i="8"/>
  <c r="BK105" i="8"/>
  <c r="J105" i="8"/>
  <c r="BE105" i="8"/>
  <c r="BI104" i="8"/>
  <c r="BH104" i="8"/>
  <c r="BG104" i="8"/>
  <c r="BF104" i="8"/>
  <c r="T104" i="8"/>
  <c r="R104" i="8"/>
  <c r="P104" i="8"/>
  <c r="BK104" i="8"/>
  <c r="J104" i="8"/>
  <c r="BE104" i="8" s="1"/>
  <c r="BI103" i="8"/>
  <c r="BH103" i="8"/>
  <c r="BG103" i="8"/>
  <c r="BF103" i="8"/>
  <c r="T103" i="8"/>
  <c r="R103" i="8"/>
  <c r="P103" i="8"/>
  <c r="BK103" i="8"/>
  <c r="J103" i="8"/>
  <c r="BE103" i="8"/>
  <c r="BI102" i="8"/>
  <c r="BH102" i="8"/>
  <c r="BG102" i="8"/>
  <c r="BF102" i="8"/>
  <c r="T102" i="8"/>
  <c r="R102" i="8"/>
  <c r="R99" i="8" s="1"/>
  <c r="P102" i="8"/>
  <c r="BK102" i="8"/>
  <c r="J102" i="8"/>
  <c r="BE102" i="8" s="1"/>
  <c r="BI101" i="8"/>
  <c r="BH101" i="8"/>
  <c r="BG101" i="8"/>
  <c r="BF101" i="8"/>
  <c r="T101" i="8"/>
  <c r="R101" i="8"/>
  <c r="P101" i="8"/>
  <c r="P99" i="8" s="1"/>
  <c r="BK101" i="8"/>
  <c r="BK99" i="8" s="1"/>
  <c r="J99" i="8" s="1"/>
  <c r="J58" i="8" s="1"/>
  <c r="J101" i="8"/>
  <c r="BE101" i="8" s="1"/>
  <c r="BI100" i="8"/>
  <c r="BH100" i="8"/>
  <c r="BG100" i="8"/>
  <c r="BF100" i="8"/>
  <c r="T100" i="8"/>
  <c r="T99" i="8" s="1"/>
  <c r="R100" i="8"/>
  <c r="P100" i="8"/>
  <c r="BK100" i="8"/>
  <c r="J100" i="8"/>
  <c r="BE100" i="8" s="1"/>
  <c r="BI98" i="8"/>
  <c r="BH98" i="8"/>
  <c r="BG98" i="8"/>
  <c r="BF98" i="8"/>
  <c r="T98" i="8"/>
  <c r="R98" i="8"/>
  <c r="P98" i="8"/>
  <c r="BK98" i="8"/>
  <c r="J98" i="8"/>
  <c r="BE98" i="8" s="1"/>
  <c r="BI97" i="8"/>
  <c r="BH97" i="8"/>
  <c r="BG97" i="8"/>
  <c r="BF97" i="8"/>
  <c r="T97" i="8"/>
  <c r="R97" i="8"/>
  <c r="P97" i="8"/>
  <c r="BK97" i="8"/>
  <c r="J97" i="8"/>
  <c r="BE97" i="8" s="1"/>
  <c r="BI96" i="8"/>
  <c r="BH96" i="8"/>
  <c r="BG96" i="8"/>
  <c r="BF96" i="8"/>
  <c r="T96" i="8"/>
  <c r="R96" i="8"/>
  <c r="P96" i="8"/>
  <c r="BK96" i="8"/>
  <c r="J96" i="8"/>
  <c r="BE96" i="8" s="1"/>
  <c r="BI95" i="8"/>
  <c r="BH95" i="8"/>
  <c r="BG95" i="8"/>
  <c r="BF95" i="8"/>
  <c r="T95" i="8"/>
  <c r="R95" i="8"/>
  <c r="P95" i="8"/>
  <c r="BK95" i="8"/>
  <c r="J95" i="8"/>
  <c r="BE95" i="8" s="1"/>
  <c r="BI94" i="8"/>
  <c r="BH94" i="8"/>
  <c r="BG94" i="8"/>
  <c r="BF94" i="8"/>
  <c r="T94" i="8"/>
  <c r="R94" i="8"/>
  <c r="P94" i="8"/>
  <c r="BK94" i="8"/>
  <c r="J94" i="8"/>
  <c r="BE94" i="8" s="1"/>
  <c r="BI93" i="8"/>
  <c r="BH93" i="8"/>
  <c r="BG93" i="8"/>
  <c r="BF93" i="8"/>
  <c r="T93" i="8"/>
  <c r="R93" i="8"/>
  <c r="P93" i="8"/>
  <c r="BK93" i="8"/>
  <c r="J93" i="8"/>
  <c r="BE93" i="8" s="1"/>
  <c r="BI92" i="8"/>
  <c r="BH92" i="8"/>
  <c r="BG92" i="8"/>
  <c r="BF92" i="8"/>
  <c r="T92" i="8"/>
  <c r="R92" i="8"/>
  <c r="P92" i="8"/>
  <c r="BK92" i="8"/>
  <c r="BK89" i="8" s="1"/>
  <c r="J92" i="8"/>
  <c r="BE92" i="8" s="1"/>
  <c r="BI91" i="8"/>
  <c r="BH91" i="8"/>
  <c r="BG91" i="8"/>
  <c r="BF91" i="8"/>
  <c r="T91" i="8"/>
  <c r="R91" i="8"/>
  <c r="P91" i="8"/>
  <c r="BK91" i="8"/>
  <c r="J91" i="8"/>
  <c r="BE91" i="8"/>
  <c r="BI90" i="8"/>
  <c r="BH90" i="8"/>
  <c r="BG90" i="8"/>
  <c r="BF90" i="8"/>
  <c r="T90" i="8"/>
  <c r="R90" i="8"/>
  <c r="R89" i="8" s="1"/>
  <c r="P90" i="8"/>
  <c r="BK90" i="8"/>
  <c r="J90" i="8"/>
  <c r="BE90" i="8" s="1"/>
  <c r="J84" i="8"/>
  <c r="F84" i="8"/>
  <c r="F82" i="8"/>
  <c r="E80" i="8"/>
  <c r="J51" i="8"/>
  <c r="F51" i="8"/>
  <c r="F49" i="8"/>
  <c r="E47" i="8"/>
  <c r="J18" i="8"/>
  <c r="E18" i="8"/>
  <c r="J17" i="8"/>
  <c r="J12" i="8"/>
  <c r="E7" i="8"/>
  <c r="E45" i="8" s="1"/>
  <c r="E78" i="8"/>
  <c r="AY57" i="1"/>
  <c r="AX57" i="1"/>
  <c r="BI113" i="7"/>
  <c r="BH113" i="7"/>
  <c r="BG113" i="7"/>
  <c r="BF113" i="7"/>
  <c r="T113" i="7"/>
  <c r="R113" i="7"/>
  <c r="P113" i="7"/>
  <c r="BK113" i="7"/>
  <c r="J113" i="7"/>
  <c r="BE113" i="7" s="1"/>
  <c r="BI112" i="7"/>
  <c r="BH112" i="7"/>
  <c r="BG112" i="7"/>
  <c r="BF112" i="7"/>
  <c r="T112" i="7"/>
  <c r="R112" i="7"/>
  <c r="P112" i="7"/>
  <c r="BK112" i="7"/>
  <c r="J112" i="7"/>
  <c r="BE112" i="7"/>
  <c r="BI111" i="7"/>
  <c r="BH111" i="7"/>
  <c r="BG111" i="7"/>
  <c r="BF111" i="7"/>
  <c r="T111" i="7"/>
  <c r="R111" i="7"/>
  <c r="P111" i="7"/>
  <c r="BK111" i="7"/>
  <c r="J111" i="7"/>
  <c r="BE111" i="7" s="1"/>
  <c r="BI110" i="7"/>
  <c r="BH110" i="7"/>
  <c r="BG110" i="7"/>
  <c r="BF110" i="7"/>
  <c r="T110" i="7"/>
  <c r="R110" i="7"/>
  <c r="P110" i="7"/>
  <c r="BK110" i="7"/>
  <c r="J110" i="7"/>
  <c r="BE110" i="7" s="1"/>
  <c r="BI109" i="7"/>
  <c r="BH109" i="7"/>
  <c r="BG109" i="7"/>
  <c r="BF109" i="7"/>
  <c r="T109" i="7"/>
  <c r="R109" i="7"/>
  <c r="P109" i="7"/>
  <c r="BK109" i="7"/>
  <c r="J109" i="7"/>
  <c r="BE109" i="7" s="1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 s="1"/>
  <c r="BI105" i="7"/>
  <c r="BH105" i="7"/>
  <c r="BG105" i="7"/>
  <c r="BF105" i="7"/>
  <c r="T105" i="7"/>
  <c r="R105" i="7"/>
  <c r="P105" i="7"/>
  <c r="BK105" i="7"/>
  <c r="J105" i="7"/>
  <c r="BE105" i="7" s="1"/>
  <c r="BI104" i="7"/>
  <c r="BH104" i="7"/>
  <c r="BG104" i="7"/>
  <c r="BF104" i="7"/>
  <c r="T104" i="7"/>
  <c r="R104" i="7"/>
  <c r="P104" i="7"/>
  <c r="BK104" i="7"/>
  <c r="J104" i="7"/>
  <c r="BE104" i="7" s="1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 s="1"/>
  <c r="BI101" i="7"/>
  <c r="BH101" i="7"/>
  <c r="BG101" i="7"/>
  <c r="BF101" i="7"/>
  <c r="T101" i="7"/>
  <c r="R101" i="7"/>
  <c r="P101" i="7"/>
  <c r="BK101" i="7"/>
  <c r="J101" i="7"/>
  <c r="BE101" i="7" s="1"/>
  <c r="BI100" i="7"/>
  <c r="BH100" i="7"/>
  <c r="BG100" i="7"/>
  <c r="BF100" i="7"/>
  <c r="T100" i="7"/>
  <c r="R100" i="7"/>
  <c r="P100" i="7"/>
  <c r="BK100" i="7"/>
  <c r="J100" i="7"/>
  <c r="BE100" i="7" s="1"/>
  <c r="BI98" i="7"/>
  <c r="BH98" i="7"/>
  <c r="BG98" i="7"/>
  <c r="BF98" i="7"/>
  <c r="T98" i="7"/>
  <c r="R98" i="7"/>
  <c r="P98" i="7"/>
  <c r="BK98" i="7"/>
  <c r="J98" i="7"/>
  <c r="BE98" i="7"/>
  <c r="BI95" i="7"/>
  <c r="BH95" i="7"/>
  <c r="BG95" i="7"/>
  <c r="BF95" i="7"/>
  <c r="T95" i="7"/>
  <c r="R95" i="7"/>
  <c r="P95" i="7"/>
  <c r="BK95" i="7"/>
  <c r="J95" i="7"/>
  <c r="BE95" i="7" s="1"/>
  <c r="BI94" i="7"/>
  <c r="BH94" i="7"/>
  <c r="BG94" i="7"/>
  <c r="BF94" i="7"/>
  <c r="T94" i="7"/>
  <c r="R94" i="7"/>
  <c r="P94" i="7"/>
  <c r="BK94" i="7"/>
  <c r="J94" i="7"/>
  <c r="BE94" i="7" s="1"/>
  <c r="BI93" i="7"/>
  <c r="BH93" i="7"/>
  <c r="BG93" i="7"/>
  <c r="BF93" i="7"/>
  <c r="T93" i="7"/>
  <c r="R93" i="7"/>
  <c r="P93" i="7"/>
  <c r="BK93" i="7"/>
  <c r="J93" i="7"/>
  <c r="BE93" i="7" s="1"/>
  <c r="BI92" i="7"/>
  <c r="BH92" i="7"/>
  <c r="BG92" i="7"/>
  <c r="BF92" i="7"/>
  <c r="T92" i="7"/>
  <c r="R92" i="7"/>
  <c r="P92" i="7"/>
  <c r="BK92" i="7"/>
  <c r="J92" i="7"/>
  <c r="BE92" i="7"/>
  <c r="BI91" i="7"/>
  <c r="BH91" i="7"/>
  <c r="BG91" i="7"/>
  <c r="BF91" i="7"/>
  <c r="T91" i="7"/>
  <c r="R91" i="7"/>
  <c r="P91" i="7"/>
  <c r="BK91" i="7"/>
  <c r="J91" i="7"/>
  <c r="BE91" i="7"/>
  <c r="BI90" i="7"/>
  <c r="BH90" i="7"/>
  <c r="BG90" i="7"/>
  <c r="BF90" i="7"/>
  <c r="T90" i="7"/>
  <c r="R90" i="7"/>
  <c r="P90" i="7"/>
  <c r="BK90" i="7"/>
  <c r="J90" i="7"/>
  <c r="BE90" i="7"/>
  <c r="BI89" i="7"/>
  <c r="BH89" i="7"/>
  <c r="BG89" i="7"/>
  <c r="BF89" i="7"/>
  <c r="T89" i="7"/>
  <c r="R89" i="7"/>
  <c r="P89" i="7"/>
  <c r="BK89" i="7"/>
  <c r="J89" i="7"/>
  <c r="BE89" i="7"/>
  <c r="BI88" i="7"/>
  <c r="BH88" i="7"/>
  <c r="BG88" i="7"/>
  <c r="BF88" i="7"/>
  <c r="T88" i="7"/>
  <c r="R88" i="7"/>
  <c r="P88" i="7"/>
  <c r="BK88" i="7"/>
  <c r="J88" i="7"/>
  <c r="BE88" i="7"/>
  <c r="BI87" i="7"/>
  <c r="BH87" i="7"/>
  <c r="BG87" i="7"/>
  <c r="BF87" i="7"/>
  <c r="T87" i="7"/>
  <c r="R87" i="7"/>
  <c r="P87" i="7"/>
  <c r="BK87" i="7"/>
  <c r="J87" i="7"/>
  <c r="BE87" i="7"/>
  <c r="BI85" i="7"/>
  <c r="BH85" i="7"/>
  <c r="BG85" i="7"/>
  <c r="BF85" i="7"/>
  <c r="T85" i="7"/>
  <c r="R85" i="7"/>
  <c r="P85" i="7"/>
  <c r="BK85" i="7"/>
  <c r="J85" i="7"/>
  <c r="BE85" i="7"/>
  <c r="BI84" i="7"/>
  <c r="BH84" i="7"/>
  <c r="BG84" i="7"/>
  <c r="BF84" i="7"/>
  <c r="T84" i="7"/>
  <c r="R84" i="7"/>
  <c r="P84" i="7"/>
  <c r="BK84" i="7"/>
  <c r="J84" i="7"/>
  <c r="BE84" i="7"/>
  <c r="BI83" i="7"/>
  <c r="BH83" i="7"/>
  <c r="BG83" i="7"/>
  <c r="BF83" i="7"/>
  <c r="T83" i="7"/>
  <c r="R83" i="7"/>
  <c r="P83" i="7"/>
  <c r="BK83" i="7"/>
  <c r="J83" i="7"/>
  <c r="BE83" i="7"/>
  <c r="BI82" i="7"/>
  <c r="BH82" i="7"/>
  <c r="BG82" i="7"/>
  <c r="BF82" i="7"/>
  <c r="T82" i="7"/>
  <c r="R82" i="7"/>
  <c r="R80" i="7" s="1"/>
  <c r="R79" i="7" s="1"/>
  <c r="P82" i="7"/>
  <c r="BK82" i="7"/>
  <c r="J82" i="7"/>
  <c r="BE82" i="7"/>
  <c r="BI81" i="7"/>
  <c r="BH81" i="7"/>
  <c r="BG81" i="7"/>
  <c r="BF81" i="7"/>
  <c r="T81" i="7"/>
  <c r="T80" i="7" s="1"/>
  <c r="T79" i="7" s="1"/>
  <c r="T78" i="7" s="1"/>
  <c r="R81" i="7"/>
  <c r="R78" i="7"/>
  <c r="P81" i="7"/>
  <c r="BK81" i="7"/>
  <c r="J81" i="7"/>
  <c r="BE81" i="7" s="1"/>
  <c r="J74" i="7"/>
  <c r="F74" i="7"/>
  <c r="F72" i="7"/>
  <c r="E70" i="7"/>
  <c r="J51" i="7"/>
  <c r="F51" i="7"/>
  <c r="F49" i="7"/>
  <c r="E47" i="7"/>
  <c r="J18" i="7"/>
  <c r="E18" i="7"/>
  <c r="F75" i="7" s="1"/>
  <c r="J17" i="7"/>
  <c r="J12" i="7"/>
  <c r="J72" i="7" s="1"/>
  <c r="J49" i="7"/>
  <c r="E7" i="7"/>
  <c r="AY56" i="1"/>
  <c r="AX56" i="1"/>
  <c r="BI152" i="6"/>
  <c r="BH152" i="6"/>
  <c r="BG152" i="6"/>
  <c r="BF152" i="6"/>
  <c r="T152" i="6"/>
  <c r="R152" i="6"/>
  <c r="P152" i="6"/>
  <c r="BK152" i="6"/>
  <c r="J152" i="6"/>
  <c r="BE152" i="6" s="1"/>
  <c r="BI151" i="6"/>
  <c r="BH151" i="6"/>
  <c r="BG151" i="6"/>
  <c r="BF151" i="6"/>
  <c r="T151" i="6"/>
  <c r="T150" i="6"/>
  <c r="R151" i="6"/>
  <c r="R150" i="6" s="1"/>
  <c r="P151" i="6"/>
  <c r="BK151" i="6"/>
  <c r="J151" i="6"/>
  <c r="BE151" i="6" s="1"/>
  <c r="BI149" i="6"/>
  <c r="BH149" i="6"/>
  <c r="BG149" i="6"/>
  <c r="BF149" i="6"/>
  <c r="T149" i="6"/>
  <c r="R149" i="6"/>
  <c r="P149" i="6"/>
  <c r="BK149" i="6"/>
  <c r="J149" i="6"/>
  <c r="BE149" i="6" s="1"/>
  <c r="BI148" i="6"/>
  <c r="BH148" i="6"/>
  <c r="BG148" i="6"/>
  <c r="BF148" i="6"/>
  <c r="T148" i="6"/>
  <c r="R148" i="6"/>
  <c r="P148" i="6"/>
  <c r="BK148" i="6"/>
  <c r="J148" i="6"/>
  <c r="BE148" i="6" s="1"/>
  <c r="BI147" i="6"/>
  <c r="BH147" i="6"/>
  <c r="BG147" i="6"/>
  <c r="BF147" i="6"/>
  <c r="T147" i="6"/>
  <c r="R147" i="6"/>
  <c r="P147" i="6"/>
  <c r="BK147" i="6"/>
  <c r="J147" i="6"/>
  <c r="BE147" i="6"/>
  <c r="BI146" i="6"/>
  <c r="BH146" i="6"/>
  <c r="BG146" i="6"/>
  <c r="BF146" i="6"/>
  <c r="T146" i="6"/>
  <c r="R146" i="6"/>
  <c r="P146" i="6"/>
  <c r="BK146" i="6"/>
  <c r="J146" i="6"/>
  <c r="BE146" i="6" s="1"/>
  <c r="BI145" i="6"/>
  <c r="BH145" i="6"/>
  <c r="BG145" i="6"/>
  <c r="BF145" i="6"/>
  <c r="T145" i="6"/>
  <c r="R145" i="6"/>
  <c r="P145" i="6"/>
  <c r="BK145" i="6"/>
  <c r="J145" i="6"/>
  <c r="BE145" i="6" s="1"/>
  <c r="BI144" i="6"/>
  <c r="BH144" i="6"/>
  <c r="BG144" i="6"/>
  <c r="BF144" i="6"/>
  <c r="T144" i="6"/>
  <c r="R144" i="6"/>
  <c r="P144" i="6"/>
  <c r="BK144" i="6"/>
  <c r="J144" i="6"/>
  <c r="BE144" i="6" s="1"/>
  <c r="BI143" i="6"/>
  <c r="BH143" i="6"/>
  <c r="BG143" i="6"/>
  <c r="BF143" i="6"/>
  <c r="T143" i="6"/>
  <c r="R143" i="6"/>
  <c r="P143" i="6"/>
  <c r="BK143" i="6"/>
  <c r="J143" i="6"/>
  <c r="BE143" i="6" s="1"/>
  <c r="BI142" i="6"/>
  <c r="BH142" i="6"/>
  <c r="BG142" i="6"/>
  <c r="BF142" i="6"/>
  <c r="T142" i="6"/>
  <c r="R142" i="6"/>
  <c r="P142" i="6"/>
  <c r="BK142" i="6"/>
  <c r="J142" i="6"/>
  <c r="BE142" i="6" s="1"/>
  <c r="BI141" i="6"/>
  <c r="BH141" i="6"/>
  <c r="BG141" i="6"/>
  <c r="BF141" i="6"/>
  <c r="T141" i="6"/>
  <c r="R141" i="6"/>
  <c r="P141" i="6"/>
  <c r="BK141" i="6"/>
  <c r="J141" i="6"/>
  <c r="BE141" i="6"/>
  <c r="BI140" i="6"/>
  <c r="BH140" i="6"/>
  <c r="BG140" i="6"/>
  <c r="BF140" i="6"/>
  <c r="T140" i="6"/>
  <c r="R140" i="6"/>
  <c r="P140" i="6"/>
  <c r="BK140" i="6"/>
  <c r="J140" i="6"/>
  <c r="BE140" i="6" s="1"/>
  <c r="BI139" i="6"/>
  <c r="BH139" i="6"/>
  <c r="BG139" i="6"/>
  <c r="BF139" i="6"/>
  <c r="T139" i="6"/>
  <c r="R139" i="6"/>
  <c r="P139" i="6"/>
  <c r="BK139" i="6"/>
  <c r="J139" i="6"/>
  <c r="BE139" i="6" s="1"/>
  <c r="BI138" i="6"/>
  <c r="BH138" i="6"/>
  <c r="BG138" i="6"/>
  <c r="BF138" i="6"/>
  <c r="T138" i="6"/>
  <c r="R138" i="6"/>
  <c r="P138" i="6"/>
  <c r="BK138" i="6"/>
  <c r="J138" i="6"/>
  <c r="BE138" i="6" s="1"/>
  <c r="BI137" i="6"/>
  <c r="BH137" i="6"/>
  <c r="BG137" i="6"/>
  <c r="BF137" i="6"/>
  <c r="T137" i="6"/>
  <c r="R137" i="6"/>
  <c r="P137" i="6"/>
  <c r="BK137" i="6"/>
  <c r="J137" i="6"/>
  <c r="BE137" i="6" s="1"/>
  <c r="BI136" i="6"/>
  <c r="BH136" i="6"/>
  <c r="BG136" i="6"/>
  <c r="BF136" i="6"/>
  <c r="T136" i="6"/>
  <c r="R136" i="6"/>
  <c r="R135" i="6"/>
  <c r="P136" i="6"/>
  <c r="BK136" i="6"/>
  <c r="BK135" i="6" s="1"/>
  <c r="J135" i="6" s="1"/>
  <c r="J63" i="6" s="1"/>
  <c r="J136" i="6"/>
  <c r="BE136" i="6"/>
  <c r="BI134" i="6"/>
  <c r="BH134" i="6"/>
  <c r="BG134" i="6"/>
  <c r="BF134" i="6"/>
  <c r="T134" i="6"/>
  <c r="R134" i="6"/>
  <c r="P134" i="6"/>
  <c r="BK134" i="6"/>
  <c r="J134" i="6"/>
  <c r="BE134" i="6" s="1"/>
  <c r="BI133" i="6"/>
  <c r="BH133" i="6"/>
  <c r="BG133" i="6"/>
  <c r="BF133" i="6"/>
  <c r="T133" i="6"/>
  <c r="R133" i="6"/>
  <c r="P133" i="6"/>
  <c r="BK133" i="6"/>
  <c r="J133" i="6"/>
  <c r="BE133" i="6" s="1"/>
  <c r="BI132" i="6"/>
  <c r="BH132" i="6"/>
  <c r="BG132" i="6"/>
  <c r="BF132" i="6"/>
  <c r="T132" i="6"/>
  <c r="R132" i="6"/>
  <c r="P132" i="6"/>
  <c r="BK132" i="6"/>
  <c r="J132" i="6"/>
  <c r="BE132" i="6" s="1"/>
  <c r="BI131" i="6"/>
  <c r="BH131" i="6"/>
  <c r="BG131" i="6"/>
  <c r="BF131" i="6"/>
  <c r="T131" i="6"/>
  <c r="R131" i="6"/>
  <c r="P131" i="6"/>
  <c r="BK131" i="6"/>
  <c r="J131" i="6"/>
  <c r="BE131" i="6" s="1"/>
  <c r="BI130" i="6"/>
  <c r="BH130" i="6"/>
  <c r="BG130" i="6"/>
  <c r="BF130" i="6"/>
  <c r="T130" i="6"/>
  <c r="R130" i="6"/>
  <c r="P130" i="6"/>
  <c r="BK130" i="6"/>
  <c r="J130" i="6"/>
  <c r="BE130" i="6" s="1"/>
  <c r="BI129" i="6"/>
  <c r="BH129" i="6"/>
  <c r="BG129" i="6"/>
  <c r="BF129" i="6"/>
  <c r="T129" i="6"/>
  <c r="R129" i="6"/>
  <c r="P129" i="6"/>
  <c r="BK129" i="6"/>
  <c r="J129" i="6"/>
  <c r="BE129" i="6" s="1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J123" i="6"/>
  <c r="BE123" i="6" s="1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T121" i="6"/>
  <c r="R121" i="6"/>
  <c r="P121" i="6"/>
  <c r="BK121" i="6"/>
  <c r="J121" i="6"/>
  <c r="BE121" i="6"/>
  <c r="BI120" i="6"/>
  <c r="BH120" i="6"/>
  <c r="BG120" i="6"/>
  <c r="BF120" i="6"/>
  <c r="T120" i="6"/>
  <c r="R120" i="6"/>
  <c r="P120" i="6"/>
  <c r="BK120" i="6"/>
  <c r="J120" i="6"/>
  <c r="BE120" i="6"/>
  <c r="BI118" i="6"/>
  <c r="BH118" i="6"/>
  <c r="BG118" i="6"/>
  <c r="BF118" i="6"/>
  <c r="T118" i="6"/>
  <c r="R118" i="6"/>
  <c r="P118" i="6"/>
  <c r="BK118" i="6"/>
  <c r="J118" i="6"/>
  <c r="BE118" i="6" s="1"/>
  <c r="BI116" i="6"/>
  <c r="BH116" i="6"/>
  <c r="BG116" i="6"/>
  <c r="BF116" i="6"/>
  <c r="T116" i="6"/>
  <c r="R116" i="6"/>
  <c r="P116" i="6"/>
  <c r="BK116" i="6"/>
  <c r="J116" i="6"/>
  <c r="BE116" i="6" s="1"/>
  <c r="BI115" i="6"/>
  <c r="BH115" i="6"/>
  <c r="BG115" i="6"/>
  <c r="BF115" i="6"/>
  <c r="T115" i="6"/>
  <c r="R115" i="6"/>
  <c r="P115" i="6"/>
  <c r="BK115" i="6"/>
  <c r="J115" i="6"/>
  <c r="BE115" i="6" s="1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P113" i="6"/>
  <c r="BK113" i="6"/>
  <c r="J113" i="6"/>
  <c r="BE113" i="6" s="1"/>
  <c r="BI112" i="6"/>
  <c r="BH112" i="6"/>
  <c r="BG112" i="6"/>
  <c r="BF112" i="6"/>
  <c r="T112" i="6"/>
  <c r="R112" i="6"/>
  <c r="P112" i="6"/>
  <c r="BK112" i="6"/>
  <c r="J112" i="6"/>
  <c r="BE112" i="6" s="1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T109" i="6"/>
  <c r="R109" i="6"/>
  <c r="P109" i="6"/>
  <c r="BK109" i="6"/>
  <c r="J109" i="6"/>
  <c r="BE109" i="6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R106" i="6" s="1"/>
  <c r="P107" i="6"/>
  <c r="P106" i="6"/>
  <c r="BK107" i="6"/>
  <c r="J107" i="6"/>
  <c r="BE107" i="6"/>
  <c r="BI105" i="6"/>
  <c r="BH105" i="6"/>
  <c r="BG105" i="6"/>
  <c r="BF105" i="6"/>
  <c r="T105" i="6"/>
  <c r="R105" i="6"/>
  <c r="R102" i="6" s="1"/>
  <c r="P105" i="6"/>
  <c r="BK105" i="6"/>
  <c r="J105" i="6"/>
  <c r="BE105" i="6"/>
  <c r="BI104" i="6"/>
  <c r="BH104" i="6"/>
  <c r="BG104" i="6"/>
  <c r="BF104" i="6"/>
  <c r="T104" i="6"/>
  <c r="R104" i="6"/>
  <c r="P104" i="6"/>
  <c r="BK104" i="6"/>
  <c r="J104" i="6"/>
  <c r="BE104" i="6"/>
  <c r="BI103" i="6"/>
  <c r="BH103" i="6"/>
  <c r="BG103" i="6"/>
  <c r="BF103" i="6"/>
  <c r="T103" i="6"/>
  <c r="T102" i="6"/>
  <c r="R103" i="6"/>
  <c r="P103" i="6"/>
  <c r="P102" i="6"/>
  <c r="BK103" i="6"/>
  <c r="J103" i="6"/>
  <c r="BE103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T95" i="6"/>
  <c r="R96" i="6"/>
  <c r="R95" i="6"/>
  <c r="P96" i="6"/>
  <c r="P95" i="6"/>
  <c r="BK96" i="6"/>
  <c r="BK95" i="6" s="1"/>
  <c r="J95" i="6" s="1"/>
  <c r="J59" i="6" s="1"/>
  <c r="J96" i="6"/>
  <c r="BE96" i="6" s="1"/>
  <c r="BI94" i="6"/>
  <c r="BH94" i="6"/>
  <c r="BG94" i="6"/>
  <c r="BF94" i="6"/>
  <c r="T94" i="6"/>
  <c r="R94" i="6"/>
  <c r="P94" i="6"/>
  <c r="BK94" i="6"/>
  <c r="J94" i="6"/>
  <c r="BE94" i="6" s="1"/>
  <c r="BI92" i="6"/>
  <c r="BH92" i="6"/>
  <c r="BG92" i="6"/>
  <c r="BF92" i="6"/>
  <c r="T92" i="6"/>
  <c r="R92" i="6"/>
  <c r="P92" i="6"/>
  <c r="BK92" i="6"/>
  <c r="J92" i="6"/>
  <c r="BE92" i="6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R86" i="6" s="1"/>
  <c r="P89" i="6"/>
  <c r="BK89" i="6"/>
  <c r="J89" i="6"/>
  <c r="BE89" i="6"/>
  <c r="BI87" i="6"/>
  <c r="BH87" i="6"/>
  <c r="BG87" i="6"/>
  <c r="BF87" i="6"/>
  <c r="T87" i="6"/>
  <c r="T86" i="6"/>
  <c r="R87" i="6"/>
  <c r="P87" i="6"/>
  <c r="P86" i="6"/>
  <c r="BK87" i="6"/>
  <c r="J87" i="6"/>
  <c r="BE87" i="6" s="1"/>
  <c r="J80" i="6"/>
  <c r="F80" i="6"/>
  <c r="F78" i="6"/>
  <c r="E76" i="6"/>
  <c r="J51" i="6"/>
  <c r="F51" i="6"/>
  <c r="F49" i="6"/>
  <c r="E47" i="6"/>
  <c r="J18" i="6"/>
  <c r="E18" i="6"/>
  <c r="J17" i="6"/>
  <c r="J12" i="6"/>
  <c r="E7" i="6"/>
  <c r="E74" i="6"/>
  <c r="E45" i="6"/>
  <c r="AY55" i="1"/>
  <c r="AX55" i="1"/>
  <c r="BI144" i="5"/>
  <c r="BH144" i="5"/>
  <c r="BG144" i="5"/>
  <c r="BF144" i="5"/>
  <c r="T144" i="5"/>
  <c r="T143" i="5" s="1"/>
  <c r="T142" i="5" s="1"/>
  <c r="R144" i="5"/>
  <c r="R143" i="5"/>
  <c r="R142" i="5" s="1"/>
  <c r="P144" i="5"/>
  <c r="P143" i="5" s="1"/>
  <c r="P142" i="5"/>
  <c r="BK144" i="5"/>
  <c r="BK143" i="5"/>
  <c r="J143" i="5" s="1"/>
  <c r="J68" i="5" s="1"/>
  <c r="BK142" i="5"/>
  <c r="J142" i="5" s="1"/>
  <c r="J67" i="5" s="1"/>
  <c r="J144" i="5"/>
  <c r="BE144" i="5" s="1"/>
  <c r="BI141" i="5"/>
  <c r="BH141" i="5"/>
  <c r="BG141" i="5"/>
  <c r="BF141" i="5"/>
  <c r="T141" i="5"/>
  <c r="R141" i="5"/>
  <c r="P141" i="5"/>
  <c r="BK141" i="5"/>
  <c r="J141" i="5"/>
  <c r="BE141" i="5" s="1"/>
  <c r="BI140" i="5"/>
  <c r="BH140" i="5"/>
  <c r="BG140" i="5"/>
  <c r="BF140" i="5"/>
  <c r="T140" i="5"/>
  <c r="R140" i="5"/>
  <c r="P140" i="5"/>
  <c r="BK140" i="5"/>
  <c r="J140" i="5"/>
  <c r="BE140" i="5" s="1"/>
  <c r="BI138" i="5"/>
  <c r="BH138" i="5"/>
  <c r="BG138" i="5"/>
  <c r="BF138" i="5"/>
  <c r="T138" i="5"/>
  <c r="R138" i="5"/>
  <c r="P138" i="5"/>
  <c r="BK138" i="5"/>
  <c r="J138" i="5"/>
  <c r="BE138" i="5" s="1"/>
  <c r="BI137" i="5"/>
  <c r="BH137" i="5"/>
  <c r="BG137" i="5"/>
  <c r="BF137" i="5"/>
  <c r="T137" i="5"/>
  <c r="R137" i="5"/>
  <c r="P137" i="5"/>
  <c r="BK137" i="5"/>
  <c r="J137" i="5"/>
  <c r="BE137" i="5" s="1"/>
  <c r="BI136" i="5"/>
  <c r="BH136" i="5"/>
  <c r="BG136" i="5"/>
  <c r="BF136" i="5"/>
  <c r="T136" i="5"/>
  <c r="R136" i="5"/>
  <c r="P136" i="5"/>
  <c r="BK136" i="5"/>
  <c r="J136" i="5"/>
  <c r="BE136" i="5" s="1"/>
  <c r="BI135" i="5"/>
  <c r="BH135" i="5"/>
  <c r="BG135" i="5"/>
  <c r="BF135" i="5"/>
  <c r="T135" i="5"/>
  <c r="R135" i="5"/>
  <c r="P135" i="5"/>
  <c r="BK135" i="5"/>
  <c r="J135" i="5"/>
  <c r="BE135" i="5" s="1"/>
  <c r="BI133" i="5"/>
  <c r="BH133" i="5"/>
  <c r="BG133" i="5"/>
  <c r="BF133" i="5"/>
  <c r="T133" i="5"/>
  <c r="R133" i="5"/>
  <c r="P133" i="5"/>
  <c r="BK133" i="5"/>
  <c r="J133" i="5"/>
  <c r="BE133" i="5" s="1"/>
  <c r="BI132" i="5"/>
  <c r="BH132" i="5"/>
  <c r="BG132" i="5"/>
  <c r="BF132" i="5"/>
  <c r="T132" i="5"/>
  <c r="R132" i="5"/>
  <c r="P132" i="5"/>
  <c r="BK132" i="5"/>
  <c r="J132" i="5"/>
  <c r="BE132" i="5" s="1"/>
  <c r="BI131" i="5"/>
  <c r="BH131" i="5"/>
  <c r="BG131" i="5"/>
  <c r="BF131" i="5"/>
  <c r="T131" i="5"/>
  <c r="R131" i="5"/>
  <c r="P131" i="5"/>
  <c r="BK131" i="5"/>
  <c r="J131" i="5"/>
  <c r="BE131" i="5" s="1"/>
  <c r="BI130" i="5"/>
  <c r="BH130" i="5"/>
  <c r="BG130" i="5"/>
  <c r="BF130" i="5"/>
  <c r="T130" i="5"/>
  <c r="R130" i="5"/>
  <c r="R129" i="5"/>
  <c r="R128" i="5" s="1"/>
  <c r="P130" i="5"/>
  <c r="BK130" i="5"/>
  <c r="BK129" i="5" s="1"/>
  <c r="J130" i="5"/>
  <c r="BE130" i="5" s="1"/>
  <c r="BI127" i="5"/>
  <c r="BH127" i="5"/>
  <c r="BG127" i="5"/>
  <c r="BF127" i="5"/>
  <c r="T127" i="5"/>
  <c r="R127" i="5"/>
  <c r="P127" i="5"/>
  <c r="BK127" i="5"/>
  <c r="J127" i="5"/>
  <c r="BE127" i="5" s="1"/>
  <c r="BI126" i="5"/>
  <c r="BH126" i="5"/>
  <c r="BG126" i="5"/>
  <c r="BF126" i="5"/>
  <c r="T126" i="5"/>
  <c r="T125" i="5" s="1"/>
  <c r="R126" i="5"/>
  <c r="R125" i="5" s="1"/>
  <c r="P126" i="5"/>
  <c r="P125" i="5" s="1"/>
  <c r="BK126" i="5"/>
  <c r="BK125" i="5" s="1"/>
  <c r="J125" i="5" s="1"/>
  <c r="J64" i="5" s="1"/>
  <c r="J126" i="5"/>
  <c r="BE126" i="5"/>
  <c r="BI124" i="5"/>
  <c r="BH124" i="5"/>
  <c r="BG124" i="5"/>
  <c r="BF124" i="5"/>
  <c r="T124" i="5"/>
  <c r="R124" i="5"/>
  <c r="P124" i="5"/>
  <c r="BK124" i="5"/>
  <c r="J124" i="5"/>
  <c r="BE124" i="5" s="1"/>
  <c r="BI123" i="5"/>
  <c r="BH123" i="5"/>
  <c r="BG123" i="5"/>
  <c r="BF123" i="5"/>
  <c r="T123" i="5"/>
  <c r="R123" i="5"/>
  <c r="P123" i="5"/>
  <c r="BK123" i="5"/>
  <c r="J123" i="5"/>
  <c r="BE123" i="5" s="1"/>
  <c r="BI122" i="5"/>
  <c r="BH122" i="5"/>
  <c r="BG122" i="5"/>
  <c r="BF122" i="5"/>
  <c r="T122" i="5"/>
  <c r="R122" i="5"/>
  <c r="P122" i="5"/>
  <c r="BK122" i="5"/>
  <c r="J122" i="5"/>
  <c r="BE122" i="5" s="1"/>
  <c r="BI121" i="5"/>
  <c r="BH121" i="5"/>
  <c r="BG121" i="5"/>
  <c r="BF121" i="5"/>
  <c r="T121" i="5"/>
  <c r="R121" i="5"/>
  <c r="P121" i="5"/>
  <c r="BK121" i="5"/>
  <c r="J121" i="5"/>
  <c r="BE121" i="5" s="1"/>
  <c r="BI120" i="5"/>
  <c r="BH120" i="5"/>
  <c r="BG120" i="5"/>
  <c r="BF120" i="5"/>
  <c r="T120" i="5"/>
  <c r="R120" i="5"/>
  <c r="P120" i="5"/>
  <c r="BK120" i="5"/>
  <c r="J120" i="5"/>
  <c r="BE120" i="5" s="1"/>
  <c r="BI119" i="5"/>
  <c r="BH119" i="5"/>
  <c r="BG119" i="5"/>
  <c r="BF119" i="5"/>
  <c r="T119" i="5"/>
  <c r="R119" i="5"/>
  <c r="P119" i="5"/>
  <c r="BK119" i="5"/>
  <c r="J119" i="5"/>
  <c r="BE119" i="5" s="1"/>
  <c r="BI118" i="5"/>
  <c r="BH118" i="5"/>
  <c r="BG118" i="5"/>
  <c r="BF118" i="5"/>
  <c r="T118" i="5"/>
  <c r="R118" i="5"/>
  <c r="P118" i="5"/>
  <c r="BK118" i="5"/>
  <c r="J118" i="5"/>
  <c r="BE118" i="5" s="1"/>
  <c r="BI117" i="5"/>
  <c r="BH117" i="5"/>
  <c r="BG117" i="5"/>
  <c r="BF117" i="5"/>
  <c r="T117" i="5"/>
  <c r="R117" i="5"/>
  <c r="P117" i="5"/>
  <c r="BK117" i="5"/>
  <c r="J117" i="5"/>
  <c r="BE117" i="5" s="1"/>
  <c r="BI116" i="5"/>
  <c r="BH116" i="5"/>
  <c r="BG116" i="5"/>
  <c r="BF116" i="5"/>
  <c r="T116" i="5"/>
  <c r="T115" i="5" s="1"/>
  <c r="T114" i="5" s="1"/>
  <c r="R116" i="5"/>
  <c r="R115" i="5"/>
  <c r="R114" i="5" s="1"/>
  <c r="P116" i="5"/>
  <c r="P115" i="5" s="1"/>
  <c r="P114" i="5"/>
  <c r="BK116" i="5"/>
  <c r="BK115" i="5" s="1"/>
  <c r="J115" i="5" s="1"/>
  <c r="J63" i="5" s="1"/>
  <c r="J116" i="5"/>
  <c r="BE116" i="5" s="1"/>
  <c r="BI113" i="5"/>
  <c r="BH113" i="5"/>
  <c r="BG113" i="5"/>
  <c r="BF113" i="5"/>
  <c r="T113" i="5"/>
  <c r="R113" i="5"/>
  <c r="P113" i="5"/>
  <c r="BK113" i="5"/>
  <c r="J113" i="5"/>
  <c r="BE113" i="5" s="1"/>
  <c r="BI112" i="5"/>
  <c r="BH112" i="5"/>
  <c r="BG112" i="5"/>
  <c r="BF112" i="5"/>
  <c r="T112" i="5"/>
  <c r="T111" i="5" s="1"/>
  <c r="R112" i="5"/>
  <c r="R111" i="5" s="1"/>
  <c r="R89" i="5" s="1"/>
  <c r="R88" i="5" s="1"/>
  <c r="P112" i="5"/>
  <c r="BK112" i="5"/>
  <c r="BK111" i="5" s="1"/>
  <c r="J111" i="5"/>
  <c r="J61" i="5" s="1"/>
  <c r="J112" i="5"/>
  <c r="BE112" i="5"/>
  <c r="BI110" i="5"/>
  <c r="BH110" i="5"/>
  <c r="BG110" i="5"/>
  <c r="BF110" i="5"/>
  <c r="T110" i="5"/>
  <c r="T109" i="5" s="1"/>
  <c r="R110" i="5"/>
  <c r="R109" i="5" s="1"/>
  <c r="P110" i="5"/>
  <c r="P109" i="5" s="1"/>
  <c r="BK110" i="5"/>
  <c r="BK109" i="5" s="1"/>
  <c r="J109" i="5"/>
  <c r="J60" i="5" s="1"/>
  <c r="J110" i="5"/>
  <c r="BE110" i="5" s="1"/>
  <c r="BI107" i="5"/>
  <c r="BH107" i="5"/>
  <c r="BG107" i="5"/>
  <c r="BF107" i="5"/>
  <c r="T107" i="5"/>
  <c r="T106" i="5" s="1"/>
  <c r="R107" i="5"/>
  <c r="R106" i="5" s="1"/>
  <c r="P107" i="5"/>
  <c r="P106" i="5" s="1"/>
  <c r="BK107" i="5"/>
  <c r="BK106" i="5" s="1"/>
  <c r="J106" i="5" s="1"/>
  <c r="J59" i="5" s="1"/>
  <c r="J107" i="5"/>
  <c r="BE107" i="5"/>
  <c r="BI104" i="5"/>
  <c r="BH104" i="5"/>
  <c r="BG104" i="5"/>
  <c r="BF104" i="5"/>
  <c r="T104" i="5"/>
  <c r="R104" i="5"/>
  <c r="P104" i="5"/>
  <c r="BK104" i="5"/>
  <c r="J104" i="5"/>
  <c r="BE104" i="5" s="1"/>
  <c r="BI102" i="5"/>
  <c r="BH102" i="5"/>
  <c r="BG102" i="5"/>
  <c r="BF102" i="5"/>
  <c r="T102" i="5"/>
  <c r="R102" i="5"/>
  <c r="P102" i="5"/>
  <c r="BK102" i="5"/>
  <c r="J102" i="5"/>
  <c r="BE102" i="5" s="1"/>
  <c r="BI100" i="5"/>
  <c r="BH100" i="5"/>
  <c r="BG100" i="5"/>
  <c r="BF100" i="5"/>
  <c r="T100" i="5"/>
  <c r="R100" i="5"/>
  <c r="P100" i="5"/>
  <c r="BK100" i="5"/>
  <c r="J100" i="5"/>
  <c r="BE100" i="5" s="1"/>
  <c r="BI98" i="5"/>
  <c r="BH98" i="5"/>
  <c r="BG98" i="5"/>
  <c r="BF98" i="5"/>
  <c r="T98" i="5"/>
  <c r="R98" i="5"/>
  <c r="P98" i="5"/>
  <c r="BK98" i="5"/>
  <c r="J98" i="5"/>
  <c r="BE98" i="5" s="1"/>
  <c r="BI96" i="5"/>
  <c r="BH96" i="5"/>
  <c r="BG96" i="5"/>
  <c r="BF96" i="5"/>
  <c r="T96" i="5"/>
  <c r="R96" i="5"/>
  <c r="P96" i="5"/>
  <c r="BK96" i="5"/>
  <c r="J96" i="5"/>
  <c r="BE96" i="5" s="1"/>
  <c r="BI95" i="5"/>
  <c r="BH95" i="5"/>
  <c r="BG95" i="5"/>
  <c r="BF95" i="5"/>
  <c r="T95" i="5"/>
  <c r="R95" i="5"/>
  <c r="P95" i="5"/>
  <c r="BK95" i="5"/>
  <c r="BK90" i="5" s="1"/>
  <c r="J95" i="5"/>
  <c r="BE95" i="5" s="1"/>
  <c r="BI94" i="5"/>
  <c r="BH94" i="5"/>
  <c r="BG94" i="5"/>
  <c r="BF94" i="5"/>
  <c r="T94" i="5"/>
  <c r="R94" i="5"/>
  <c r="P94" i="5"/>
  <c r="BK94" i="5"/>
  <c r="J94" i="5"/>
  <c r="BE94" i="5" s="1"/>
  <c r="BI93" i="5"/>
  <c r="BH93" i="5"/>
  <c r="F33" i="5" s="1"/>
  <c r="BC55" i="1" s="1"/>
  <c r="BG93" i="5"/>
  <c r="BF93" i="5"/>
  <c r="T93" i="5"/>
  <c r="R93" i="5"/>
  <c r="P93" i="5"/>
  <c r="BK93" i="5"/>
  <c r="J93" i="5"/>
  <c r="BE93" i="5" s="1"/>
  <c r="BI91" i="5"/>
  <c r="F34" i="5" s="1"/>
  <c r="BD55" i="1" s="1"/>
  <c r="BH91" i="5"/>
  <c r="BG91" i="5"/>
  <c r="BF91" i="5"/>
  <c r="J31" i="5" s="1"/>
  <c r="AW55" i="1" s="1"/>
  <c r="T91" i="5"/>
  <c r="T90" i="5" s="1"/>
  <c r="T89" i="5" s="1"/>
  <c r="R91" i="5"/>
  <c r="R90" i="5" s="1"/>
  <c r="P91" i="5"/>
  <c r="P90" i="5" s="1"/>
  <c r="BK91" i="5"/>
  <c r="J91" i="5"/>
  <c r="BE91" i="5" s="1"/>
  <c r="J84" i="5"/>
  <c r="F84" i="5"/>
  <c r="F82" i="5"/>
  <c r="E80" i="5"/>
  <c r="J51" i="5"/>
  <c r="F51" i="5"/>
  <c r="F49" i="5"/>
  <c r="E47" i="5"/>
  <c r="J18" i="5"/>
  <c r="E18" i="5"/>
  <c r="F52" i="5" s="1"/>
  <c r="F85" i="5"/>
  <c r="J17" i="5"/>
  <c r="J12" i="5"/>
  <c r="J49" i="5" s="1"/>
  <c r="J82" i="5"/>
  <c r="E7" i="5"/>
  <c r="E78" i="5" s="1"/>
  <c r="E45" i="5"/>
  <c r="AY54" i="1"/>
  <c r="AX54" i="1"/>
  <c r="BI209" i="4"/>
  <c r="BH209" i="4"/>
  <c r="BG209" i="4"/>
  <c r="BF209" i="4"/>
  <c r="T209" i="4"/>
  <c r="R209" i="4"/>
  <c r="P209" i="4"/>
  <c r="BK209" i="4"/>
  <c r="J209" i="4"/>
  <c r="BE209" i="4" s="1"/>
  <c r="BI208" i="4"/>
  <c r="BH208" i="4"/>
  <c r="BG208" i="4"/>
  <c r="BF208" i="4"/>
  <c r="T208" i="4"/>
  <c r="T207" i="4"/>
  <c r="R208" i="4"/>
  <c r="R207" i="4"/>
  <c r="P208" i="4"/>
  <c r="P207" i="4"/>
  <c r="BK208" i="4"/>
  <c r="BK207" i="4" s="1"/>
  <c r="J207" i="4" s="1"/>
  <c r="J66" i="4" s="1"/>
  <c r="J208" i="4"/>
  <c r="BE208" i="4" s="1"/>
  <c r="BI206" i="4"/>
  <c r="BH206" i="4"/>
  <c r="BG206" i="4"/>
  <c r="BF206" i="4"/>
  <c r="T206" i="4"/>
  <c r="R206" i="4"/>
  <c r="P206" i="4"/>
  <c r="BK206" i="4"/>
  <c r="J206" i="4"/>
  <c r="BE206" i="4" s="1"/>
  <c r="BI205" i="4"/>
  <c r="BH205" i="4"/>
  <c r="BG205" i="4"/>
  <c r="BF205" i="4"/>
  <c r="T205" i="4"/>
  <c r="R205" i="4"/>
  <c r="P205" i="4"/>
  <c r="BK205" i="4"/>
  <c r="J205" i="4"/>
  <c r="BE205" i="4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/>
  <c r="BI200" i="4"/>
  <c r="BH200" i="4"/>
  <c r="BG200" i="4"/>
  <c r="BF200" i="4"/>
  <c r="T200" i="4"/>
  <c r="R200" i="4"/>
  <c r="P200" i="4"/>
  <c r="BK200" i="4"/>
  <c r="J200" i="4"/>
  <c r="BE200" i="4" s="1"/>
  <c r="BI199" i="4"/>
  <c r="BH199" i="4"/>
  <c r="BG199" i="4"/>
  <c r="BF199" i="4"/>
  <c r="T199" i="4"/>
  <c r="R199" i="4"/>
  <c r="P199" i="4"/>
  <c r="BK199" i="4"/>
  <c r="J199" i="4"/>
  <c r="BE199" i="4"/>
  <c r="BI198" i="4"/>
  <c r="BH198" i="4"/>
  <c r="BG198" i="4"/>
  <c r="BF198" i="4"/>
  <c r="T198" i="4"/>
  <c r="R198" i="4"/>
  <c r="P198" i="4"/>
  <c r="BK198" i="4"/>
  <c r="J198" i="4"/>
  <c r="BE198" i="4" s="1"/>
  <c r="BI197" i="4"/>
  <c r="BH197" i="4"/>
  <c r="BG197" i="4"/>
  <c r="BF197" i="4"/>
  <c r="T197" i="4"/>
  <c r="R197" i="4"/>
  <c r="P197" i="4"/>
  <c r="BK197" i="4"/>
  <c r="J197" i="4"/>
  <c r="BE197" i="4"/>
  <c r="BI196" i="4"/>
  <c r="BH196" i="4"/>
  <c r="BG196" i="4"/>
  <c r="BF196" i="4"/>
  <c r="T196" i="4"/>
  <c r="R196" i="4"/>
  <c r="P196" i="4"/>
  <c r="BK196" i="4"/>
  <c r="J196" i="4"/>
  <c r="BE196" i="4" s="1"/>
  <c r="BI195" i="4"/>
  <c r="BH195" i="4"/>
  <c r="BG195" i="4"/>
  <c r="BF195" i="4"/>
  <c r="T195" i="4"/>
  <c r="R195" i="4"/>
  <c r="P195" i="4"/>
  <c r="BK195" i="4"/>
  <c r="J195" i="4"/>
  <c r="BE195" i="4"/>
  <c r="BI194" i="4"/>
  <c r="BH194" i="4"/>
  <c r="BG194" i="4"/>
  <c r="BF194" i="4"/>
  <c r="T194" i="4"/>
  <c r="R194" i="4"/>
  <c r="P194" i="4"/>
  <c r="BK194" i="4"/>
  <c r="J194" i="4"/>
  <c r="BE194" i="4" s="1"/>
  <c r="BI193" i="4"/>
  <c r="BH193" i="4"/>
  <c r="BG193" i="4"/>
  <c r="BF193" i="4"/>
  <c r="T193" i="4"/>
  <c r="R193" i="4"/>
  <c r="P193" i="4"/>
  <c r="BK193" i="4"/>
  <c r="J193" i="4"/>
  <c r="BE193" i="4"/>
  <c r="BI192" i="4"/>
  <c r="BH192" i="4"/>
  <c r="BG192" i="4"/>
  <c r="BF192" i="4"/>
  <c r="T192" i="4"/>
  <c r="R192" i="4"/>
  <c r="P192" i="4"/>
  <c r="BK192" i="4"/>
  <c r="J192" i="4"/>
  <c r="BE192" i="4" s="1"/>
  <c r="BI191" i="4"/>
  <c r="BH191" i="4"/>
  <c r="BG191" i="4"/>
  <c r="BF191" i="4"/>
  <c r="T191" i="4"/>
  <c r="R191" i="4"/>
  <c r="P191" i="4"/>
  <c r="BK191" i="4"/>
  <c r="J191" i="4"/>
  <c r="BE191" i="4"/>
  <c r="BI190" i="4"/>
  <c r="BH190" i="4"/>
  <c r="BG190" i="4"/>
  <c r="BF190" i="4"/>
  <c r="T190" i="4"/>
  <c r="R190" i="4"/>
  <c r="P190" i="4"/>
  <c r="BK190" i="4"/>
  <c r="J190" i="4"/>
  <c r="BE190" i="4" s="1"/>
  <c r="BI189" i="4"/>
  <c r="BH189" i="4"/>
  <c r="BG189" i="4"/>
  <c r="BF189" i="4"/>
  <c r="T189" i="4"/>
  <c r="R189" i="4"/>
  <c r="P189" i="4"/>
  <c r="BK189" i="4"/>
  <c r="J189" i="4"/>
  <c r="BE189" i="4"/>
  <c r="BI188" i="4"/>
  <c r="BH188" i="4"/>
  <c r="BG188" i="4"/>
  <c r="BF188" i="4"/>
  <c r="T188" i="4"/>
  <c r="R188" i="4"/>
  <c r="P188" i="4"/>
  <c r="BK188" i="4"/>
  <c r="J188" i="4"/>
  <c r="BE188" i="4" s="1"/>
  <c r="BI187" i="4"/>
  <c r="BH187" i="4"/>
  <c r="BG187" i="4"/>
  <c r="BF187" i="4"/>
  <c r="T187" i="4"/>
  <c r="R187" i="4"/>
  <c r="R183" i="4" s="1"/>
  <c r="P187" i="4"/>
  <c r="BK187" i="4"/>
  <c r="J187" i="4"/>
  <c r="BE187" i="4"/>
  <c r="BI185" i="4"/>
  <c r="BH185" i="4"/>
  <c r="BG185" i="4"/>
  <c r="BF185" i="4"/>
  <c r="T185" i="4"/>
  <c r="R185" i="4"/>
  <c r="P185" i="4"/>
  <c r="BK185" i="4"/>
  <c r="J185" i="4"/>
  <c r="BE185" i="4" s="1"/>
  <c r="BI184" i="4"/>
  <c r="BH184" i="4"/>
  <c r="BG184" i="4"/>
  <c r="BF184" i="4"/>
  <c r="T184" i="4"/>
  <c r="T183" i="4"/>
  <c r="R184" i="4"/>
  <c r="P184" i="4"/>
  <c r="P183" i="4"/>
  <c r="BK184" i="4"/>
  <c r="J184" i="4"/>
  <c r="BE184" i="4" s="1"/>
  <c r="BI182" i="4"/>
  <c r="BH182" i="4"/>
  <c r="BG182" i="4"/>
  <c r="BF182" i="4"/>
  <c r="T182" i="4"/>
  <c r="R182" i="4"/>
  <c r="P182" i="4"/>
  <c r="BK182" i="4"/>
  <c r="J182" i="4"/>
  <c r="BE182" i="4"/>
  <c r="BI181" i="4"/>
  <c r="BH181" i="4"/>
  <c r="BG181" i="4"/>
  <c r="BF181" i="4"/>
  <c r="T181" i="4"/>
  <c r="R181" i="4"/>
  <c r="P181" i="4"/>
  <c r="BK181" i="4"/>
  <c r="J181" i="4"/>
  <c r="BE181" i="4"/>
  <c r="BI180" i="4"/>
  <c r="BH180" i="4"/>
  <c r="BG180" i="4"/>
  <c r="BF180" i="4"/>
  <c r="T180" i="4"/>
  <c r="R180" i="4"/>
  <c r="P180" i="4"/>
  <c r="BK180" i="4"/>
  <c r="J180" i="4"/>
  <c r="BE180" i="4"/>
  <c r="BI179" i="4"/>
  <c r="BH179" i="4"/>
  <c r="BG179" i="4"/>
  <c r="BF179" i="4"/>
  <c r="T179" i="4"/>
  <c r="R179" i="4"/>
  <c r="P179" i="4"/>
  <c r="BK179" i="4"/>
  <c r="J179" i="4"/>
  <c r="BE179" i="4"/>
  <c r="BI178" i="4"/>
  <c r="BH178" i="4"/>
  <c r="BG178" i="4"/>
  <c r="BF178" i="4"/>
  <c r="T178" i="4"/>
  <c r="R178" i="4"/>
  <c r="P178" i="4"/>
  <c r="BK178" i="4"/>
  <c r="J178" i="4"/>
  <c r="BE178" i="4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5" i="4"/>
  <c r="BH175" i="4"/>
  <c r="BG175" i="4"/>
  <c r="BF175" i="4"/>
  <c r="T175" i="4"/>
  <c r="R175" i="4"/>
  <c r="P175" i="4"/>
  <c r="BK175" i="4"/>
  <c r="J175" i="4"/>
  <c r="BE175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P172" i="4"/>
  <c r="BK172" i="4"/>
  <c r="J172" i="4"/>
  <c r="BE172" i="4"/>
  <c r="BI171" i="4"/>
  <c r="BH171" i="4"/>
  <c r="BG171" i="4"/>
  <c r="BF171" i="4"/>
  <c r="T171" i="4"/>
  <c r="R171" i="4"/>
  <c r="P171" i="4"/>
  <c r="BK171" i="4"/>
  <c r="J171" i="4"/>
  <c r="BE171" i="4"/>
  <c r="BI170" i="4"/>
  <c r="BH170" i="4"/>
  <c r="BG170" i="4"/>
  <c r="BF170" i="4"/>
  <c r="T170" i="4"/>
  <c r="R170" i="4"/>
  <c r="P170" i="4"/>
  <c r="BK170" i="4"/>
  <c r="J170" i="4"/>
  <c r="BE170" i="4"/>
  <c r="BI169" i="4"/>
  <c r="BH169" i="4"/>
  <c r="BG169" i="4"/>
  <c r="BF169" i="4"/>
  <c r="T169" i="4"/>
  <c r="R169" i="4"/>
  <c r="P169" i="4"/>
  <c r="BK169" i="4"/>
  <c r="J169" i="4"/>
  <c r="BE169" i="4"/>
  <c r="BI168" i="4"/>
  <c r="BH168" i="4"/>
  <c r="BG168" i="4"/>
  <c r="BF168" i="4"/>
  <c r="T168" i="4"/>
  <c r="R168" i="4"/>
  <c r="P168" i="4"/>
  <c r="BK168" i="4"/>
  <c r="J168" i="4"/>
  <c r="BE168" i="4"/>
  <c r="BI167" i="4"/>
  <c r="BH167" i="4"/>
  <c r="BG167" i="4"/>
  <c r="BF167" i="4"/>
  <c r="T167" i="4"/>
  <c r="R167" i="4"/>
  <c r="P167" i="4"/>
  <c r="BK167" i="4"/>
  <c r="J167" i="4"/>
  <c r="BE167" i="4"/>
  <c r="BI166" i="4"/>
  <c r="BH166" i="4"/>
  <c r="BG166" i="4"/>
  <c r="BF166" i="4"/>
  <c r="T166" i="4"/>
  <c r="R166" i="4"/>
  <c r="P166" i="4"/>
  <c r="BK166" i="4"/>
  <c r="J166" i="4"/>
  <c r="BE166" i="4"/>
  <c r="BI165" i="4"/>
  <c r="BH165" i="4"/>
  <c r="BG165" i="4"/>
  <c r="BF165" i="4"/>
  <c r="T165" i="4"/>
  <c r="R165" i="4"/>
  <c r="P165" i="4"/>
  <c r="BK165" i="4"/>
  <c r="J165" i="4"/>
  <c r="BE165" i="4"/>
  <c r="BI164" i="4"/>
  <c r="BH164" i="4"/>
  <c r="BG164" i="4"/>
  <c r="BF164" i="4"/>
  <c r="T164" i="4"/>
  <c r="R164" i="4"/>
  <c r="P164" i="4"/>
  <c r="BK164" i="4"/>
  <c r="J164" i="4"/>
  <c r="BE164" i="4"/>
  <c r="BI163" i="4"/>
  <c r="BH163" i="4"/>
  <c r="BG163" i="4"/>
  <c r="BF163" i="4"/>
  <c r="T163" i="4"/>
  <c r="R163" i="4"/>
  <c r="P163" i="4"/>
  <c r="BK163" i="4"/>
  <c r="J163" i="4"/>
  <c r="BE163" i="4"/>
  <c r="BI162" i="4"/>
  <c r="BH162" i="4"/>
  <c r="BG162" i="4"/>
  <c r="BF162" i="4"/>
  <c r="T162" i="4"/>
  <c r="R162" i="4"/>
  <c r="P162" i="4"/>
  <c r="BK162" i="4"/>
  <c r="J162" i="4"/>
  <c r="BE162" i="4"/>
  <c r="BI161" i="4"/>
  <c r="BH161" i="4"/>
  <c r="BG161" i="4"/>
  <c r="BF161" i="4"/>
  <c r="T161" i="4"/>
  <c r="R161" i="4"/>
  <c r="P161" i="4"/>
  <c r="BK161" i="4"/>
  <c r="J161" i="4"/>
  <c r="BE161" i="4"/>
  <c r="BI160" i="4"/>
  <c r="BH160" i="4"/>
  <c r="BG160" i="4"/>
  <c r="BF160" i="4"/>
  <c r="T160" i="4"/>
  <c r="R160" i="4"/>
  <c r="P160" i="4"/>
  <c r="BK160" i="4"/>
  <c r="J160" i="4"/>
  <c r="BE160" i="4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R155" i="4" s="1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T155" i="4"/>
  <c r="R156" i="4"/>
  <c r="P156" i="4"/>
  <c r="P155" i="4"/>
  <c r="BK156" i="4"/>
  <c r="J156" i="4"/>
  <c r="BE156" i="4" s="1"/>
  <c r="BI154" i="4"/>
  <c r="BH154" i="4"/>
  <c r="BG154" i="4"/>
  <c r="BF154" i="4"/>
  <c r="T154" i="4"/>
  <c r="R154" i="4"/>
  <c r="P154" i="4"/>
  <c r="BK154" i="4"/>
  <c r="J154" i="4"/>
  <c r="BE154" i="4" s="1"/>
  <c r="BI153" i="4"/>
  <c r="BH153" i="4"/>
  <c r="BG153" i="4"/>
  <c r="BF153" i="4"/>
  <c r="T153" i="4"/>
  <c r="R153" i="4"/>
  <c r="P153" i="4"/>
  <c r="BK153" i="4"/>
  <c r="J153" i="4"/>
  <c r="BE153" i="4"/>
  <c r="BI152" i="4"/>
  <c r="BH152" i="4"/>
  <c r="BG152" i="4"/>
  <c r="BF152" i="4"/>
  <c r="T152" i="4"/>
  <c r="R152" i="4"/>
  <c r="P152" i="4"/>
  <c r="BK152" i="4"/>
  <c r="J152" i="4"/>
  <c r="BE152" i="4" s="1"/>
  <c r="BI151" i="4"/>
  <c r="BH151" i="4"/>
  <c r="BG151" i="4"/>
  <c r="BF151" i="4"/>
  <c r="T151" i="4"/>
  <c r="R151" i="4"/>
  <c r="P151" i="4"/>
  <c r="BK151" i="4"/>
  <c r="J151" i="4"/>
  <c r="BE151" i="4"/>
  <c r="BI150" i="4"/>
  <c r="BH150" i="4"/>
  <c r="BG150" i="4"/>
  <c r="BF150" i="4"/>
  <c r="T150" i="4"/>
  <c r="R150" i="4"/>
  <c r="P150" i="4"/>
  <c r="BK150" i="4"/>
  <c r="J150" i="4"/>
  <c r="BE150" i="4" s="1"/>
  <c r="BI149" i="4"/>
  <c r="BH149" i="4"/>
  <c r="BG149" i="4"/>
  <c r="BF149" i="4"/>
  <c r="T149" i="4"/>
  <c r="R149" i="4"/>
  <c r="P149" i="4"/>
  <c r="BK149" i="4"/>
  <c r="J149" i="4"/>
  <c r="BE149" i="4"/>
  <c r="BI148" i="4"/>
  <c r="BH148" i="4"/>
  <c r="BG148" i="4"/>
  <c r="BF148" i="4"/>
  <c r="T148" i="4"/>
  <c r="R148" i="4"/>
  <c r="P148" i="4"/>
  <c r="BK148" i="4"/>
  <c r="J148" i="4"/>
  <c r="BE148" i="4" s="1"/>
  <c r="BI147" i="4"/>
  <c r="BH147" i="4"/>
  <c r="BG147" i="4"/>
  <c r="BF147" i="4"/>
  <c r="T147" i="4"/>
  <c r="R147" i="4"/>
  <c r="P147" i="4"/>
  <c r="BK147" i="4"/>
  <c r="J147" i="4"/>
  <c r="BE147" i="4"/>
  <c r="BI146" i="4"/>
  <c r="BH146" i="4"/>
  <c r="BG146" i="4"/>
  <c r="BF146" i="4"/>
  <c r="T146" i="4"/>
  <c r="R146" i="4"/>
  <c r="P146" i="4"/>
  <c r="BK146" i="4"/>
  <c r="J146" i="4"/>
  <c r="BE146" i="4" s="1"/>
  <c r="BI145" i="4"/>
  <c r="BH145" i="4"/>
  <c r="BG145" i="4"/>
  <c r="BF145" i="4"/>
  <c r="T145" i="4"/>
  <c r="R145" i="4"/>
  <c r="P145" i="4"/>
  <c r="BK145" i="4"/>
  <c r="J145" i="4"/>
  <c r="BE145" i="4"/>
  <c r="BI144" i="4"/>
  <c r="BH144" i="4"/>
  <c r="BG144" i="4"/>
  <c r="BF144" i="4"/>
  <c r="T144" i="4"/>
  <c r="R144" i="4"/>
  <c r="P144" i="4"/>
  <c r="BK144" i="4"/>
  <c r="J144" i="4"/>
  <c r="BE144" i="4" s="1"/>
  <c r="BI143" i="4"/>
  <c r="BH143" i="4"/>
  <c r="BG143" i="4"/>
  <c r="BF143" i="4"/>
  <c r="T143" i="4"/>
  <c r="R143" i="4"/>
  <c r="P143" i="4"/>
  <c r="BK143" i="4"/>
  <c r="J143" i="4"/>
  <c r="BE143" i="4"/>
  <c r="BI142" i="4"/>
  <c r="BH142" i="4"/>
  <c r="BG142" i="4"/>
  <c r="BF142" i="4"/>
  <c r="T142" i="4"/>
  <c r="R142" i="4"/>
  <c r="P142" i="4"/>
  <c r="BK142" i="4"/>
  <c r="J142" i="4"/>
  <c r="BE142" i="4" s="1"/>
  <c r="BI141" i="4"/>
  <c r="BH141" i="4"/>
  <c r="BG141" i="4"/>
  <c r="BF141" i="4"/>
  <c r="T141" i="4"/>
  <c r="R141" i="4"/>
  <c r="P141" i="4"/>
  <c r="BK141" i="4"/>
  <c r="J141" i="4"/>
  <c r="BE141" i="4"/>
  <c r="BI140" i="4"/>
  <c r="BH140" i="4"/>
  <c r="BG140" i="4"/>
  <c r="BF140" i="4"/>
  <c r="T140" i="4"/>
  <c r="R140" i="4"/>
  <c r="P140" i="4"/>
  <c r="BK140" i="4"/>
  <c r="J140" i="4"/>
  <c r="BE140" i="4" s="1"/>
  <c r="BI139" i="4"/>
  <c r="BH139" i="4"/>
  <c r="BG139" i="4"/>
  <c r="BF139" i="4"/>
  <c r="T139" i="4"/>
  <c r="R139" i="4"/>
  <c r="P139" i="4"/>
  <c r="BK139" i="4"/>
  <c r="J139" i="4"/>
  <c r="BE139" i="4"/>
  <c r="BI138" i="4"/>
  <c r="BH138" i="4"/>
  <c r="BG138" i="4"/>
  <c r="BF138" i="4"/>
  <c r="T138" i="4"/>
  <c r="R138" i="4"/>
  <c r="P138" i="4"/>
  <c r="BK138" i="4"/>
  <c r="J138" i="4"/>
  <c r="BE138" i="4" s="1"/>
  <c r="BI137" i="4"/>
  <c r="BH137" i="4"/>
  <c r="BG137" i="4"/>
  <c r="BF137" i="4"/>
  <c r="T137" i="4"/>
  <c r="R137" i="4"/>
  <c r="P137" i="4"/>
  <c r="BK137" i="4"/>
  <c r="J137" i="4"/>
  <c r="BE137" i="4"/>
  <c r="BI136" i="4"/>
  <c r="BH136" i="4"/>
  <c r="BG136" i="4"/>
  <c r="BF136" i="4"/>
  <c r="T136" i="4"/>
  <c r="R136" i="4"/>
  <c r="P136" i="4"/>
  <c r="BK136" i="4"/>
  <c r="J136" i="4"/>
  <c r="BE136" i="4" s="1"/>
  <c r="BI135" i="4"/>
  <c r="BH135" i="4"/>
  <c r="BG135" i="4"/>
  <c r="BF135" i="4"/>
  <c r="T135" i="4"/>
  <c r="R135" i="4"/>
  <c r="P135" i="4"/>
  <c r="BK135" i="4"/>
  <c r="J135" i="4"/>
  <c r="BE135" i="4"/>
  <c r="BI134" i="4"/>
  <c r="BH134" i="4"/>
  <c r="BG134" i="4"/>
  <c r="BF134" i="4"/>
  <c r="T134" i="4"/>
  <c r="R134" i="4"/>
  <c r="P134" i="4"/>
  <c r="BK134" i="4"/>
  <c r="J134" i="4"/>
  <c r="BE134" i="4" s="1"/>
  <c r="BI133" i="4"/>
  <c r="BH133" i="4"/>
  <c r="BG133" i="4"/>
  <c r="BF133" i="4"/>
  <c r="T133" i="4"/>
  <c r="R133" i="4"/>
  <c r="P133" i="4"/>
  <c r="BK133" i="4"/>
  <c r="J133" i="4"/>
  <c r="BE133" i="4"/>
  <c r="BI132" i="4"/>
  <c r="BH132" i="4"/>
  <c r="BG132" i="4"/>
  <c r="BF132" i="4"/>
  <c r="T132" i="4"/>
  <c r="R132" i="4"/>
  <c r="P132" i="4"/>
  <c r="BK132" i="4"/>
  <c r="J132" i="4"/>
  <c r="BE132" i="4" s="1"/>
  <c r="BI131" i="4"/>
  <c r="BH131" i="4"/>
  <c r="BG131" i="4"/>
  <c r="BF131" i="4"/>
  <c r="T131" i="4"/>
  <c r="T130" i="4"/>
  <c r="T129" i="4" s="1"/>
  <c r="R131" i="4"/>
  <c r="R130" i="4" s="1"/>
  <c r="R129" i="4" s="1"/>
  <c r="P131" i="4"/>
  <c r="P130" i="4"/>
  <c r="P129" i="4" s="1"/>
  <c r="BK131" i="4"/>
  <c r="BK130" i="4" s="1"/>
  <c r="J130" i="4"/>
  <c r="J63" i="4" s="1"/>
  <c r="J131" i="4"/>
  <c r="BE131" i="4"/>
  <c r="BI128" i="4"/>
  <c r="BH128" i="4"/>
  <c r="BG128" i="4"/>
  <c r="BF128" i="4"/>
  <c r="T128" i="4"/>
  <c r="T127" i="4"/>
  <c r="R128" i="4"/>
  <c r="R127" i="4"/>
  <c r="P128" i="4"/>
  <c r="P127" i="4"/>
  <c r="BK128" i="4"/>
  <c r="BK127" i="4"/>
  <c r="J127" i="4" s="1"/>
  <c r="J61" i="4" s="1"/>
  <c r="J128" i="4"/>
  <c r="BE128" i="4" s="1"/>
  <c r="BI126" i="4"/>
  <c r="BH126" i="4"/>
  <c r="BG126" i="4"/>
  <c r="BF126" i="4"/>
  <c r="T126" i="4"/>
  <c r="R126" i="4"/>
  <c r="P126" i="4"/>
  <c r="BK126" i="4"/>
  <c r="J126" i="4"/>
  <c r="BE126" i="4" s="1"/>
  <c r="BI125" i="4"/>
  <c r="BH125" i="4"/>
  <c r="BG125" i="4"/>
  <c r="BF125" i="4"/>
  <c r="T125" i="4"/>
  <c r="R125" i="4"/>
  <c r="P125" i="4"/>
  <c r="BK125" i="4"/>
  <c r="J125" i="4"/>
  <c r="BE125" i="4"/>
  <c r="BI124" i="4"/>
  <c r="BH124" i="4"/>
  <c r="BG124" i="4"/>
  <c r="BF124" i="4"/>
  <c r="T124" i="4"/>
  <c r="R124" i="4"/>
  <c r="P124" i="4"/>
  <c r="BK124" i="4"/>
  <c r="J124" i="4"/>
  <c r="BE124" i="4" s="1"/>
  <c r="BI123" i="4"/>
  <c r="BH123" i="4"/>
  <c r="BG123" i="4"/>
  <c r="BF123" i="4"/>
  <c r="T123" i="4"/>
  <c r="R123" i="4"/>
  <c r="P123" i="4"/>
  <c r="BK123" i="4"/>
  <c r="J123" i="4"/>
  <c r="BE123" i="4"/>
  <c r="BI122" i="4"/>
  <c r="BH122" i="4"/>
  <c r="BG122" i="4"/>
  <c r="BF122" i="4"/>
  <c r="T122" i="4"/>
  <c r="R122" i="4"/>
  <c r="P122" i="4"/>
  <c r="BK122" i="4"/>
  <c r="J122" i="4"/>
  <c r="BE122" i="4" s="1"/>
  <c r="BI121" i="4"/>
  <c r="BH121" i="4"/>
  <c r="BG121" i="4"/>
  <c r="BF121" i="4"/>
  <c r="T121" i="4"/>
  <c r="R121" i="4"/>
  <c r="P121" i="4"/>
  <c r="BK121" i="4"/>
  <c r="J121" i="4"/>
  <c r="BE121" i="4"/>
  <c r="BI120" i="4"/>
  <c r="BH120" i="4"/>
  <c r="BG120" i="4"/>
  <c r="BF120" i="4"/>
  <c r="T120" i="4"/>
  <c r="R120" i="4"/>
  <c r="P120" i="4"/>
  <c r="BK120" i="4"/>
  <c r="J120" i="4"/>
  <c r="BE120" i="4" s="1"/>
  <c r="BI119" i="4"/>
  <c r="BH119" i="4"/>
  <c r="BG119" i="4"/>
  <c r="BF119" i="4"/>
  <c r="T119" i="4"/>
  <c r="R119" i="4"/>
  <c r="P119" i="4"/>
  <c r="BK119" i="4"/>
  <c r="J119" i="4"/>
  <c r="BE119" i="4"/>
  <c r="BI118" i="4"/>
  <c r="BH118" i="4"/>
  <c r="BG118" i="4"/>
  <c r="BF118" i="4"/>
  <c r="T118" i="4"/>
  <c r="R118" i="4"/>
  <c r="P118" i="4"/>
  <c r="BK118" i="4"/>
  <c r="J118" i="4"/>
  <c r="BE118" i="4" s="1"/>
  <c r="BI117" i="4"/>
  <c r="BH117" i="4"/>
  <c r="BG117" i="4"/>
  <c r="BF117" i="4"/>
  <c r="T117" i="4"/>
  <c r="R117" i="4"/>
  <c r="P117" i="4"/>
  <c r="BK117" i="4"/>
  <c r="J117" i="4"/>
  <c r="BE117" i="4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/>
  <c r="BI113" i="4"/>
  <c r="BH113" i="4"/>
  <c r="BG113" i="4"/>
  <c r="BF113" i="4"/>
  <c r="T113" i="4"/>
  <c r="R113" i="4"/>
  <c r="P113" i="4"/>
  <c r="BK113" i="4"/>
  <c r="J113" i="4"/>
  <c r="BE113" i="4" s="1"/>
  <c r="BI112" i="4"/>
  <c r="BH112" i="4"/>
  <c r="BG112" i="4"/>
  <c r="F32" i="4" s="1"/>
  <c r="BB54" i="1" s="1"/>
  <c r="BF112" i="4"/>
  <c r="T112" i="4"/>
  <c r="R112" i="4"/>
  <c r="P112" i="4"/>
  <c r="BK112" i="4"/>
  <c r="J112" i="4"/>
  <c r="BE112" i="4"/>
  <c r="BI111" i="4"/>
  <c r="BH111" i="4"/>
  <c r="BG111" i="4"/>
  <c r="BF111" i="4"/>
  <c r="T111" i="4"/>
  <c r="T110" i="4"/>
  <c r="R111" i="4"/>
  <c r="R110" i="4"/>
  <c r="P111" i="4"/>
  <c r="P110" i="4"/>
  <c r="BK111" i="4"/>
  <c r="BK110" i="4"/>
  <c r="J110" i="4" s="1"/>
  <c r="J60" i="4" s="1"/>
  <c r="J111" i="4"/>
  <c r="BE111" i="4" s="1"/>
  <c r="BI107" i="4"/>
  <c r="BH107" i="4"/>
  <c r="BG107" i="4"/>
  <c r="BF107" i="4"/>
  <c r="T107" i="4"/>
  <c r="T106" i="4"/>
  <c r="R107" i="4"/>
  <c r="R106" i="4"/>
  <c r="P107" i="4"/>
  <c r="P106" i="4"/>
  <c r="BK107" i="4"/>
  <c r="BK106" i="4"/>
  <c r="J106" i="4" s="1"/>
  <c r="J59" i="4" s="1"/>
  <c r="J107" i="4"/>
  <c r="BE107" i="4" s="1"/>
  <c r="BI104" i="4"/>
  <c r="BH104" i="4"/>
  <c r="BG104" i="4"/>
  <c r="BF104" i="4"/>
  <c r="T104" i="4"/>
  <c r="R104" i="4"/>
  <c r="P104" i="4"/>
  <c r="BK104" i="4"/>
  <c r="J104" i="4"/>
  <c r="BE104" i="4"/>
  <c r="BI101" i="4"/>
  <c r="BH101" i="4"/>
  <c r="BG101" i="4"/>
  <c r="BF101" i="4"/>
  <c r="T101" i="4"/>
  <c r="R101" i="4"/>
  <c r="P101" i="4"/>
  <c r="BK101" i="4"/>
  <c r="J101" i="4"/>
  <c r="BE101" i="4"/>
  <c r="BI99" i="4"/>
  <c r="BH99" i="4"/>
  <c r="BG99" i="4"/>
  <c r="BF99" i="4"/>
  <c r="T99" i="4"/>
  <c r="R99" i="4"/>
  <c r="P99" i="4"/>
  <c r="BK99" i="4"/>
  <c r="J99" i="4"/>
  <c r="BE99" i="4"/>
  <c r="BI97" i="4"/>
  <c r="BH97" i="4"/>
  <c r="BG97" i="4"/>
  <c r="BF97" i="4"/>
  <c r="T97" i="4"/>
  <c r="R97" i="4"/>
  <c r="P97" i="4"/>
  <c r="BK97" i="4"/>
  <c r="J97" i="4"/>
  <c r="BE97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89" i="4"/>
  <c r="F34" i="4"/>
  <c r="BD54" i="1" s="1"/>
  <c r="BH89" i="4"/>
  <c r="BG89" i="4"/>
  <c r="BF89" i="4"/>
  <c r="T89" i="4"/>
  <c r="T88" i="4" s="1"/>
  <c r="T87" i="4" s="1"/>
  <c r="T86" i="4" s="1"/>
  <c r="R89" i="4"/>
  <c r="R88" i="4" s="1"/>
  <c r="R87" i="4" s="1"/>
  <c r="R86" i="4" s="1"/>
  <c r="P89" i="4"/>
  <c r="P88" i="4" s="1"/>
  <c r="P87" i="4" s="1"/>
  <c r="P86" i="4" s="1"/>
  <c r="AU54" i="1" s="1"/>
  <c r="BK89" i="4"/>
  <c r="BK88" i="4" s="1"/>
  <c r="J89" i="4"/>
  <c r="BE89" i="4"/>
  <c r="J82" i="4"/>
  <c r="F82" i="4"/>
  <c r="F80" i="4"/>
  <c r="E78" i="4"/>
  <c r="J51" i="4"/>
  <c r="F51" i="4"/>
  <c r="F49" i="4"/>
  <c r="E47" i="4"/>
  <c r="J18" i="4"/>
  <c r="E18" i="4"/>
  <c r="F83" i="4" s="1"/>
  <c r="J17" i="4"/>
  <c r="J12" i="4"/>
  <c r="J80" i="4" s="1"/>
  <c r="E7" i="4"/>
  <c r="E45" i="4" s="1"/>
  <c r="AY53" i="1"/>
  <c r="AX53" i="1"/>
  <c r="BI647" i="3"/>
  <c r="BH647" i="3"/>
  <c r="BG647" i="3"/>
  <c r="BF647" i="3"/>
  <c r="T647" i="3"/>
  <c r="R647" i="3"/>
  <c r="P647" i="3"/>
  <c r="BK647" i="3"/>
  <c r="J647" i="3"/>
  <c r="BE647" i="3" s="1"/>
  <c r="BI628" i="3"/>
  <c r="BH628" i="3"/>
  <c r="BG628" i="3"/>
  <c r="BF628" i="3"/>
  <c r="T628" i="3"/>
  <c r="T627" i="3"/>
  <c r="R628" i="3"/>
  <c r="R627" i="3" s="1"/>
  <c r="P628" i="3"/>
  <c r="P627" i="3"/>
  <c r="BK628" i="3"/>
  <c r="BK627" i="3" s="1"/>
  <c r="J627" i="3" s="1"/>
  <c r="J80" i="3" s="1"/>
  <c r="J628" i="3"/>
  <c r="BE628" i="3" s="1"/>
  <c r="BI626" i="3"/>
  <c r="BH626" i="3"/>
  <c r="BG626" i="3"/>
  <c r="BF626" i="3"/>
  <c r="T626" i="3"/>
  <c r="R626" i="3"/>
  <c r="P626" i="3"/>
  <c r="BK626" i="3"/>
  <c r="J626" i="3"/>
  <c r="BE626" i="3" s="1"/>
  <c r="BI625" i="3"/>
  <c r="BH625" i="3"/>
  <c r="BG625" i="3"/>
  <c r="BF625" i="3"/>
  <c r="T625" i="3"/>
  <c r="R625" i="3"/>
  <c r="P625" i="3"/>
  <c r="BK625" i="3"/>
  <c r="J625" i="3"/>
  <c r="BE625" i="3" s="1"/>
  <c r="BI624" i="3"/>
  <c r="BH624" i="3"/>
  <c r="BG624" i="3"/>
  <c r="BF624" i="3"/>
  <c r="T624" i="3"/>
  <c r="R624" i="3"/>
  <c r="P624" i="3"/>
  <c r="BK624" i="3"/>
  <c r="J624" i="3"/>
  <c r="BE624" i="3"/>
  <c r="BI623" i="3"/>
  <c r="BH623" i="3"/>
  <c r="BG623" i="3"/>
  <c r="BF623" i="3"/>
  <c r="T623" i="3"/>
  <c r="R623" i="3"/>
  <c r="P623" i="3"/>
  <c r="BK623" i="3"/>
  <c r="J623" i="3"/>
  <c r="BE623" i="3" s="1"/>
  <c r="BI620" i="3"/>
  <c r="BH620" i="3"/>
  <c r="BG620" i="3"/>
  <c r="BF620" i="3"/>
  <c r="T620" i="3"/>
  <c r="R620" i="3"/>
  <c r="P620" i="3"/>
  <c r="BK620" i="3"/>
  <c r="J620" i="3"/>
  <c r="BE620" i="3" s="1"/>
  <c r="BI619" i="3"/>
  <c r="BH619" i="3"/>
  <c r="BG619" i="3"/>
  <c r="BF619" i="3"/>
  <c r="T619" i="3"/>
  <c r="R619" i="3"/>
  <c r="P619" i="3"/>
  <c r="BK619" i="3"/>
  <c r="J619" i="3"/>
  <c r="BE619" i="3" s="1"/>
  <c r="BI618" i="3"/>
  <c r="BH618" i="3"/>
  <c r="BG618" i="3"/>
  <c r="BF618" i="3"/>
  <c r="T618" i="3"/>
  <c r="R618" i="3"/>
  <c r="P618" i="3"/>
  <c r="BK618" i="3"/>
  <c r="J618" i="3"/>
  <c r="BE618" i="3"/>
  <c r="BI617" i="3"/>
  <c r="BH617" i="3"/>
  <c r="BG617" i="3"/>
  <c r="BF617" i="3"/>
  <c r="T617" i="3"/>
  <c r="R617" i="3"/>
  <c r="P617" i="3"/>
  <c r="BK617" i="3"/>
  <c r="J617" i="3"/>
  <c r="BE617" i="3" s="1"/>
  <c r="BI613" i="3"/>
  <c r="BH613" i="3"/>
  <c r="BG613" i="3"/>
  <c r="BF613" i="3"/>
  <c r="T613" i="3"/>
  <c r="R613" i="3"/>
  <c r="P613" i="3"/>
  <c r="BK613" i="3"/>
  <c r="J613" i="3"/>
  <c r="BE613" i="3"/>
  <c r="BI610" i="3"/>
  <c r="BH610" i="3"/>
  <c r="BG610" i="3"/>
  <c r="BF610" i="3"/>
  <c r="T610" i="3"/>
  <c r="R610" i="3"/>
  <c r="P610" i="3"/>
  <c r="BK610" i="3"/>
  <c r="J610" i="3"/>
  <c r="BE610" i="3" s="1"/>
  <c r="BI606" i="3"/>
  <c r="BH606" i="3"/>
  <c r="BG606" i="3"/>
  <c r="BF606" i="3"/>
  <c r="T606" i="3"/>
  <c r="T605" i="3"/>
  <c r="R606" i="3"/>
  <c r="R605" i="3" s="1"/>
  <c r="P606" i="3"/>
  <c r="P605" i="3"/>
  <c r="BK606" i="3"/>
  <c r="J606" i="3"/>
  <c r="BE606" i="3" s="1"/>
  <c r="BI604" i="3"/>
  <c r="BH604" i="3"/>
  <c r="BG604" i="3"/>
  <c r="BF604" i="3"/>
  <c r="T604" i="3"/>
  <c r="R604" i="3"/>
  <c r="P604" i="3"/>
  <c r="BK604" i="3"/>
  <c r="J604" i="3"/>
  <c r="BE604" i="3" s="1"/>
  <c r="BI602" i="3"/>
  <c r="BH602" i="3"/>
  <c r="BG602" i="3"/>
  <c r="BF602" i="3"/>
  <c r="T602" i="3"/>
  <c r="R602" i="3"/>
  <c r="P602" i="3"/>
  <c r="BK602" i="3"/>
  <c r="J602" i="3"/>
  <c r="BE602" i="3" s="1"/>
  <c r="BI601" i="3"/>
  <c r="BH601" i="3"/>
  <c r="BG601" i="3"/>
  <c r="BF601" i="3"/>
  <c r="T601" i="3"/>
  <c r="R601" i="3"/>
  <c r="P601" i="3"/>
  <c r="BK601" i="3"/>
  <c r="J601" i="3"/>
  <c r="BE601" i="3"/>
  <c r="BI588" i="3"/>
  <c r="BH588" i="3"/>
  <c r="BG588" i="3"/>
  <c r="BF588" i="3"/>
  <c r="T588" i="3"/>
  <c r="R588" i="3"/>
  <c r="P588" i="3"/>
  <c r="BK588" i="3"/>
  <c r="J588" i="3"/>
  <c r="BE588" i="3" s="1"/>
  <c r="BI586" i="3"/>
  <c r="BH586" i="3"/>
  <c r="BG586" i="3"/>
  <c r="BF586" i="3"/>
  <c r="T586" i="3"/>
  <c r="R586" i="3"/>
  <c r="P586" i="3"/>
  <c r="BK586" i="3"/>
  <c r="J586" i="3"/>
  <c r="BE586" i="3" s="1"/>
  <c r="BI585" i="3"/>
  <c r="BH585" i="3"/>
  <c r="BG585" i="3"/>
  <c r="BF585" i="3"/>
  <c r="T585" i="3"/>
  <c r="R585" i="3"/>
  <c r="P585" i="3"/>
  <c r="BK585" i="3"/>
  <c r="J585" i="3"/>
  <c r="BE585" i="3" s="1"/>
  <c r="BI583" i="3"/>
  <c r="BH583" i="3"/>
  <c r="BG583" i="3"/>
  <c r="BF583" i="3"/>
  <c r="T583" i="3"/>
  <c r="R583" i="3"/>
  <c r="P583" i="3"/>
  <c r="BK583" i="3"/>
  <c r="J583" i="3"/>
  <c r="BE583" i="3"/>
  <c r="BI570" i="3"/>
  <c r="BH570" i="3"/>
  <c r="BG570" i="3"/>
  <c r="BF570" i="3"/>
  <c r="T570" i="3"/>
  <c r="T569" i="3" s="1"/>
  <c r="R570" i="3"/>
  <c r="R569" i="3"/>
  <c r="P570" i="3"/>
  <c r="P569" i="3" s="1"/>
  <c r="BK570" i="3"/>
  <c r="BK569" i="3"/>
  <c r="J569" i="3" s="1"/>
  <c r="J78" i="3" s="1"/>
  <c r="J570" i="3"/>
  <c r="BE570" i="3" s="1"/>
  <c r="BI568" i="3"/>
  <c r="BH568" i="3"/>
  <c r="BG568" i="3"/>
  <c r="BF568" i="3"/>
  <c r="T568" i="3"/>
  <c r="R568" i="3"/>
  <c r="P568" i="3"/>
  <c r="BK568" i="3"/>
  <c r="J568" i="3"/>
  <c r="BE568" i="3" s="1"/>
  <c r="BI566" i="3"/>
  <c r="BH566" i="3"/>
  <c r="BG566" i="3"/>
  <c r="BF566" i="3"/>
  <c r="T566" i="3"/>
  <c r="R566" i="3"/>
  <c r="P566" i="3"/>
  <c r="BK566" i="3"/>
  <c r="J566" i="3"/>
  <c r="BE566" i="3"/>
  <c r="BI564" i="3"/>
  <c r="BH564" i="3"/>
  <c r="BG564" i="3"/>
  <c r="BF564" i="3"/>
  <c r="T564" i="3"/>
  <c r="T563" i="3" s="1"/>
  <c r="R564" i="3"/>
  <c r="R563" i="3"/>
  <c r="P564" i="3"/>
  <c r="P563" i="3" s="1"/>
  <c r="BK564" i="3"/>
  <c r="BK563" i="3"/>
  <c r="J563" i="3" s="1"/>
  <c r="J77" i="3" s="1"/>
  <c r="J564" i="3"/>
  <c r="BE564" i="3" s="1"/>
  <c r="BI562" i="3"/>
  <c r="BH562" i="3"/>
  <c r="BG562" i="3"/>
  <c r="BF562" i="3"/>
  <c r="T562" i="3"/>
  <c r="R562" i="3"/>
  <c r="P562" i="3"/>
  <c r="BK562" i="3"/>
  <c r="J562" i="3"/>
  <c r="BE562" i="3" s="1"/>
  <c r="BI561" i="3"/>
  <c r="BH561" i="3"/>
  <c r="BG561" i="3"/>
  <c r="BF561" i="3"/>
  <c r="T561" i="3"/>
  <c r="R561" i="3"/>
  <c r="P561" i="3"/>
  <c r="BK561" i="3"/>
  <c r="BK545" i="3" s="1"/>
  <c r="J545" i="3" s="1"/>
  <c r="J76" i="3" s="1"/>
  <c r="J561" i="3"/>
  <c r="BE561" i="3"/>
  <c r="BI558" i="3"/>
  <c r="BH558" i="3"/>
  <c r="BG558" i="3"/>
  <c r="BF558" i="3"/>
  <c r="T558" i="3"/>
  <c r="R558" i="3"/>
  <c r="P558" i="3"/>
  <c r="BK558" i="3"/>
  <c r="J558" i="3"/>
  <c r="BE558" i="3" s="1"/>
  <c r="BI556" i="3"/>
  <c r="BH556" i="3"/>
  <c r="BG556" i="3"/>
  <c r="BF556" i="3"/>
  <c r="T556" i="3"/>
  <c r="R556" i="3"/>
  <c r="P556" i="3"/>
  <c r="BK556" i="3"/>
  <c r="J556" i="3"/>
  <c r="BE556" i="3" s="1"/>
  <c r="BI553" i="3"/>
  <c r="BH553" i="3"/>
  <c r="BG553" i="3"/>
  <c r="BF553" i="3"/>
  <c r="T553" i="3"/>
  <c r="R553" i="3"/>
  <c r="P553" i="3"/>
  <c r="BK553" i="3"/>
  <c r="J553" i="3"/>
  <c r="BE553" i="3" s="1"/>
  <c r="BI550" i="3"/>
  <c r="BH550" i="3"/>
  <c r="BG550" i="3"/>
  <c r="BF550" i="3"/>
  <c r="T550" i="3"/>
  <c r="R550" i="3"/>
  <c r="P550" i="3"/>
  <c r="BK550" i="3"/>
  <c r="J550" i="3"/>
  <c r="BE550" i="3"/>
  <c r="BI546" i="3"/>
  <c r="BH546" i="3"/>
  <c r="BG546" i="3"/>
  <c r="BF546" i="3"/>
  <c r="T546" i="3"/>
  <c r="T545" i="3" s="1"/>
  <c r="R546" i="3"/>
  <c r="R545" i="3"/>
  <c r="P546" i="3"/>
  <c r="P545" i="3" s="1"/>
  <c r="BK546" i="3"/>
  <c r="J546" i="3"/>
  <c r="BE546" i="3" s="1"/>
  <c r="BI544" i="3"/>
  <c r="BH544" i="3"/>
  <c r="BG544" i="3"/>
  <c r="BF544" i="3"/>
  <c r="T544" i="3"/>
  <c r="R544" i="3"/>
  <c r="P544" i="3"/>
  <c r="BK544" i="3"/>
  <c r="J544" i="3"/>
  <c r="BE544" i="3" s="1"/>
  <c r="BI543" i="3"/>
  <c r="BH543" i="3"/>
  <c r="BG543" i="3"/>
  <c r="BF543" i="3"/>
  <c r="T543" i="3"/>
  <c r="R543" i="3"/>
  <c r="P543" i="3"/>
  <c r="BK543" i="3"/>
  <c r="BK535" i="3" s="1"/>
  <c r="J535" i="3" s="1"/>
  <c r="J75" i="3" s="1"/>
  <c r="J543" i="3"/>
  <c r="BE543" i="3"/>
  <c r="BI542" i="3"/>
  <c r="BH542" i="3"/>
  <c r="BG542" i="3"/>
  <c r="BF542" i="3"/>
  <c r="T542" i="3"/>
  <c r="R542" i="3"/>
  <c r="P542" i="3"/>
  <c r="BK542" i="3"/>
  <c r="J542" i="3"/>
  <c r="BE542" i="3" s="1"/>
  <c r="BI541" i="3"/>
  <c r="BH541" i="3"/>
  <c r="BG541" i="3"/>
  <c r="BF541" i="3"/>
  <c r="T541" i="3"/>
  <c r="R541" i="3"/>
  <c r="P541" i="3"/>
  <c r="BK541" i="3"/>
  <c r="J541" i="3"/>
  <c r="BE541" i="3" s="1"/>
  <c r="BI540" i="3"/>
  <c r="BH540" i="3"/>
  <c r="BG540" i="3"/>
  <c r="BF540" i="3"/>
  <c r="T540" i="3"/>
  <c r="R540" i="3"/>
  <c r="P540" i="3"/>
  <c r="BK540" i="3"/>
  <c r="J540" i="3"/>
  <c r="BE540" i="3" s="1"/>
  <c r="BI537" i="3"/>
  <c r="BH537" i="3"/>
  <c r="BG537" i="3"/>
  <c r="BF537" i="3"/>
  <c r="T537" i="3"/>
  <c r="R537" i="3"/>
  <c r="P537" i="3"/>
  <c r="BK537" i="3"/>
  <c r="J537" i="3"/>
  <c r="BE537" i="3"/>
  <c r="BI536" i="3"/>
  <c r="BH536" i="3"/>
  <c r="BG536" i="3"/>
  <c r="BF536" i="3"/>
  <c r="T536" i="3"/>
  <c r="T535" i="3" s="1"/>
  <c r="R536" i="3"/>
  <c r="R535" i="3"/>
  <c r="P536" i="3"/>
  <c r="P535" i="3" s="1"/>
  <c r="BK536" i="3"/>
  <c r="J536" i="3"/>
  <c r="BE536" i="3" s="1"/>
  <c r="BI534" i="3"/>
  <c r="BH534" i="3"/>
  <c r="BG534" i="3"/>
  <c r="BF534" i="3"/>
  <c r="T534" i="3"/>
  <c r="R534" i="3"/>
  <c r="P534" i="3"/>
  <c r="BK534" i="3"/>
  <c r="J534" i="3"/>
  <c r="BE534" i="3" s="1"/>
  <c r="BI533" i="3"/>
  <c r="BH533" i="3"/>
  <c r="BG533" i="3"/>
  <c r="BF533" i="3"/>
  <c r="T533" i="3"/>
  <c r="R533" i="3"/>
  <c r="P533" i="3"/>
  <c r="BK533" i="3"/>
  <c r="J533" i="3"/>
  <c r="BE533" i="3"/>
  <c r="BI532" i="3"/>
  <c r="BH532" i="3"/>
  <c r="BG532" i="3"/>
  <c r="BF532" i="3"/>
  <c r="T532" i="3"/>
  <c r="R532" i="3"/>
  <c r="P532" i="3"/>
  <c r="BK532" i="3"/>
  <c r="J532" i="3"/>
  <c r="BE532" i="3" s="1"/>
  <c r="BI531" i="3"/>
  <c r="BH531" i="3"/>
  <c r="BG531" i="3"/>
  <c r="BF531" i="3"/>
  <c r="T531" i="3"/>
  <c r="R531" i="3"/>
  <c r="P531" i="3"/>
  <c r="BK531" i="3"/>
  <c r="J531" i="3"/>
  <c r="BE531" i="3" s="1"/>
  <c r="BI530" i="3"/>
  <c r="BH530" i="3"/>
  <c r="BG530" i="3"/>
  <c r="BF530" i="3"/>
  <c r="T530" i="3"/>
  <c r="R530" i="3"/>
  <c r="P530" i="3"/>
  <c r="BK530" i="3"/>
  <c r="J530" i="3"/>
  <c r="BE530" i="3" s="1"/>
  <c r="BI526" i="3"/>
  <c r="BH526" i="3"/>
  <c r="BG526" i="3"/>
  <c r="BF526" i="3"/>
  <c r="T526" i="3"/>
  <c r="R526" i="3"/>
  <c r="P526" i="3"/>
  <c r="BK526" i="3"/>
  <c r="J526" i="3"/>
  <c r="BE526" i="3"/>
  <c r="BI525" i="3"/>
  <c r="BH525" i="3"/>
  <c r="BG525" i="3"/>
  <c r="BF525" i="3"/>
  <c r="T525" i="3"/>
  <c r="R525" i="3"/>
  <c r="P525" i="3"/>
  <c r="BK525" i="3"/>
  <c r="J525" i="3"/>
  <c r="BE525" i="3" s="1"/>
  <c r="BI524" i="3"/>
  <c r="BH524" i="3"/>
  <c r="BG524" i="3"/>
  <c r="BF524" i="3"/>
  <c r="T524" i="3"/>
  <c r="R524" i="3"/>
  <c r="P524" i="3"/>
  <c r="BK524" i="3"/>
  <c r="J524" i="3"/>
  <c r="BE524" i="3"/>
  <c r="BI523" i="3"/>
  <c r="BH523" i="3"/>
  <c r="BG523" i="3"/>
  <c r="BF523" i="3"/>
  <c r="T523" i="3"/>
  <c r="R523" i="3"/>
  <c r="P523" i="3"/>
  <c r="BK523" i="3"/>
  <c r="J523" i="3"/>
  <c r="BE523" i="3" s="1"/>
  <c r="BI522" i="3"/>
  <c r="BH522" i="3"/>
  <c r="BG522" i="3"/>
  <c r="BF522" i="3"/>
  <c r="T522" i="3"/>
  <c r="R522" i="3"/>
  <c r="P522" i="3"/>
  <c r="BK522" i="3"/>
  <c r="J522" i="3"/>
  <c r="BE522" i="3"/>
  <c r="BI521" i="3"/>
  <c r="BH521" i="3"/>
  <c r="BG521" i="3"/>
  <c r="BF521" i="3"/>
  <c r="T521" i="3"/>
  <c r="R521" i="3"/>
  <c r="P521" i="3"/>
  <c r="BK521" i="3"/>
  <c r="J521" i="3"/>
  <c r="BE521" i="3" s="1"/>
  <c r="BI520" i="3"/>
  <c r="BH520" i="3"/>
  <c r="BG520" i="3"/>
  <c r="BF520" i="3"/>
  <c r="T520" i="3"/>
  <c r="R520" i="3"/>
  <c r="P520" i="3"/>
  <c r="BK520" i="3"/>
  <c r="J520" i="3"/>
  <c r="BE520" i="3" s="1"/>
  <c r="BI519" i="3"/>
  <c r="BH519" i="3"/>
  <c r="BG519" i="3"/>
  <c r="BF519" i="3"/>
  <c r="T519" i="3"/>
  <c r="R519" i="3"/>
  <c r="P519" i="3"/>
  <c r="BK519" i="3"/>
  <c r="J519" i="3"/>
  <c r="BE519" i="3" s="1"/>
  <c r="BI518" i="3"/>
  <c r="BH518" i="3"/>
  <c r="BG518" i="3"/>
  <c r="BF518" i="3"/>
  <c r="T518" i="3"/>
  <c r="R518" i="3"/>
  <c r="P518" i="3"/>
  <c r="BK518" i="3"/>
  <c r="J518" i="3"/>
  <c r="BE518" i="3"/>
  <c r="BI517" i="3"/>
  <c r="BH517" i="3"/>
  <c r="BG517" i="3"/>
  <c r="BF517" i="3"/>
  <c r="T517" i="3"/>
  <c r="R517" i="3"/>
  <c r="P517" i="3"/>
  <c r="BK517" i="3"/>
  <c r="J517" i="3"/>
  <c r="BE517" i="3" s="1"/>
  <c r="BI516" i="3"/>
  <c r="BH516" i="3"/>
  <c r="BG516" i="3"/>
  <c r="BF516" i="3"/>
  <c r="T516" i="3"/>
  <c r="R516" i="3"/>
  <c r="P516" i="3"/>
  <c r="BK516" i="3"/>
  <c r="J516" i="3"/>
  <c r="BE516" i="3"/>
  <c r="BI515" i="3"/>
  <c r="BH515" i="3"/>
  <c r="BG515" i="3"/>
  <c r="BF515" i="3"/>
  <c r="T515" i="3"/>
  <c r="R515" i="3"/>
  <c r="P515" i="3"/>
  <c r="BK515" i="3"/>
  <c r="J515" i="3"/>
  <c r="BE515" i="3" s="1"/>
  <c r="BI514" i="3"/>
  <c r="BH514" i="3"/>
  <c r="BG514" i="3"/>
  <c r="BF514" i="3"/>
  <c r="T514" i="3"/>
  <c r="R514" i="3"/>
  <c r="P514" i="3"/>
  <c r="BK514" i="3"/>
  <c r="J514" i="3"/>
  <c r="BE514" i="3"/>
  <c r="BI513" i="3"/>
  <c r="BH513" i="3"/>
  <c r="BG513" i="3"/>
  <c r="BF513" i="3"/>
  <c r="T513" i="3"/>
  <c r="R513" i="3"/>
  <c r="P513" i="3"/>
  <c r="BK513" i="3"/>
  <c r="J513" i="3"/>
  <c r="BE513" i="3" s="1"/>
  <c r="BI511" i="3"/>
  <c r="BH511" i="3"/>
  <c r="BG511" i="3"/>
  <c r="BF511" i="3"/>
  <c r="T511" i="3"/>
  <c r="R511" i="3"/>
  <c r="P511" i="3"/>
  <c r="BK511" i="3"/>
  <c r="J511" i="3"/>
  <c r="BE511" i="3" s="1"/>
  <c r="BI510" i="3"/>
  <c r="BH510" i="3"/>
  <c r="BG510" i="3"/>
  <c r="BF510" i="3"/>
  <c r="T510" i="3"/>
  <c r="R510" i="3"/>
  <c r="P510" i="3"/>
  <c r="BK510" i="3"/>
  <c r="J510" i="3"/>
  <c r="BE510" i="3" s="1"/>
  <c r="BI507" i="3"/>
  <c r="BH507" i="3"/>
  <c r="BG507" i="3"/>
  <c r="BF507" i="3"/>
  <c r="T507" i="3"/>
  <c r="R507" i="3"/>
  <c r="P507" i="3"/>
  <c r="BK507" i="3"/>
  <c r="J507" i="3"/>
  <c r="BE507" i="3"/>
  <c r="BI504" i="3"/>
  <c r="BH504" i="3"/>
  <c r="BG504" i="3"/>
  <c r="BF504" i="3"/>
  <c r="T504" i="3"/>
  <c r="R504" i="3"/>
  <c r="P504" i="3"/>
  <c r="BK504" i="3"/>
  <c r="J504" i="3"/>
  <c r="BE504" i="3" s="1"/>
  <c r="BI503" i="3"/>
  <c r="BH503" i="3"/>
  <c r="BG503" i="3"/>
  <c r="BF503" i="3"/>
  <c r="T503" i="3"/>
  <c r="R503" i="3"/>
  <c r="P503" i="3"/>
  <c r="BK503" i="3"/>
  <c r="J503" i="3"/>
  <c r="BE503" i="3"/>
  <c r="BI501" i="3"/>
  <c r="BH501" i="3"/>
  <c r="BG501" i="3"/>
  <c r="BF501" i="3"/>
  <c r="T501" i="3"/>
  <c r="R501" i="3"/>
  <c r="P501" i="3"/>
  <c r="BK501" i="3"/>
  <c r="J501" i="3"/>
  <c r="BE501" i="3" s="1"/>
  <c r="BI497" i="3"/>
  <c r="BH497" i="3"/>
  <c r="BG497" i="3"/>
  <c r="BF497" i="3"/>
  <c r="T497" i="3"/>
  <c r="R497" i="3"/>
  <c r="P497" i="3"/>
  <c r="BK497" i="3"/>
  <c r="J497" i="3"/>
  <c r="BE497" i="3"/>
  <c r="BI496" i="3"/>
  <c r="BH496" i="3"/>
  <c r="BG496" i="3"/>
  <c r="BF496" i="3"/>
  <c r="T496" i="3"/>
  <c r="R496" i="3"/>
  <c r="P496" i="3"/>
  <c r="BK496" i="3"/>
  <c r="J496" i="3"/>
  <c r="BE496" i="3" s="1"/>
  <c r="BI495" i="3"/>
  <c r="BH495" i="3"/>
  <c r="BG495" i="3"/>
  <c r="BF495" i="3"/>
  <c r="T495" i="3"/>
  <c r="R495" i="3"/>
  <c r="P495" i="3"/>
  <c r="BK495" i="3"/>
  <c r="J495" i="3"/>
  <c r="BE495" i="3" s="1"/>
  <c r="BI494" i="3"/>
  <c r="BH494" i="3"/>
  <c r="BG494" i="3"/>
  <c r="BF494" i="3"/>
  <c r="T494" i="3"/>
  <c r="R494" i="3"/>
  <c r="P494" i="3"/>
  <c r="BK494" i="3"/>
  <c r="J494" i="3"/>
  <c r="BE494" i="3" s="1"/>
  <c r="BI493" i="3"/>
  <c r="BH493" i="3"/>
  <c r="BG493" i="3"/>
  <c r="BF493" i="3"/>
  <c r="T493" i="3"/>
  <c r="R493" i="3"/>
  <c r="P493" i="3"/>
  <c r="BK493" i="3"/>
  <c r="J493" i="3"/>
  <c r="BE493" i="3"/>
  <c r="BI490" i="3"/>
  <c r="BH490" i="3"/>
  <c r="BG490" i="3"/>
  <c r="BF490" i="3"/>
  <c r="T490" i="3"/>
  <c r="R490" i="3"/>
  <c r="P490" i="3"/>
  <c r="BK490" i="3"/>
  <c r="J490" i="3"/>
  <c r="BE490" i="3" s="1"/>
  <c r="BI488" i="3"/>
  <c r="BH488" i="3"/>
  <c r="BG488" i="3"/>
  <c r="BF488" i="3"/>
  <c r="T488" i="3"/>
  <c r="R488" i="3"/>
  <c r="P488" i="3"/>
  <c r="BK488" i="3"/>
  <c r="J488" i="3"/>
  <c r="BE488" i="3"/>
  <c r="BI486" i="3"/>
  <c r="BH486" i="3"/>
  <c r="BG486" i="3"/>
  <c r="BF486" i="3"/>
  <c r="T486" i="3"/>
  <c r="T485" i="3" s="1"/>
  <c r="R486" i="3"/>
  <c r="R485" i="3"/>
  <c r="P486" i="3"/>
  <c r="P485" i="3" s="1"/>
  <c r="BK486" i="3"/>
  <c r="BK485" i="3" s="1"/>
  <c r="J485" i="3" s="1"/>
  <c r="J74" i="3" s="1"/>
  <c r="J486" i="3"/>
  <c r="BE486" i="3" s="1"/>
  <c r="BI483" i="3"/>
  <c r="BH483" i="3"/>
  <c r="BG483" i="3"/>
  <c r="BF483" i="3"/>
  <c r="T483" i="3"/>
  <c r="R483" i="3"/>
  <c r="P483" i="3"/>
  <c r="BK483" i="3"/>
  <c r="J483" i="3"/>
  <c r="BE483" i="3" s="1"/>
  <c r="BI481" i="3"/>
  <c r="BH481" i="3"/>
  <c r="BG481" i="3"/>
  <c r="BF481" i="3"/>
  <c r="T481" i="3"/>
  <c r="T480" i="3"/>
  <c r="R481" i="3"/>
  <c r="R480" i="3" s="1"/>
  <c r="P481" i="3"/>
  <c r="P480" i="3"/>
  <c r="BK481" i="3"/>
  <c r="J481" i="3"/>
  <c r="BE481" i="3" s="1"/>
  <c r="BI479" i="3"/>
  <c r="BH479" i="3"/>
  <c r="BG479" i="3"/>
  <c r="BF479" i="3"/>
  <c r="T479" i="3"/>
  <c r="R479" i="3"/>
  <c r="P479" i="3"/>
  <c r="BK479" i="3"/>
  <c r="J479" i="3"/>
  <c r="BE479" i="3"/>
  <c r="BI477" i="3"/>
  <c r="BH477" i="3"/>
  <c r="BG477" i="3"/>
  <c r="BF477" i="3"/>
  <c r="T477" i="3"/>
  <c r="R477" i="3"/>
  <c r="P477" i="3"/>
  <c r="BK477" i="3"/>
  <c r="J477" i="3"/>
  <c r="BE477" i="3" s="1"/>
  <c r="BI476" i="3"/>
  <c r="BH476" i="3"/>
  <c r="BG476" i="3"/>
  <c r="BF476" i="3"/>
  <c r="T476" i="3"/>
  <c r="R476" i="3"/>
  <c r="P476" i="3"/>
  <c r="BK476" i="3"/>
  <c r="J476" i="3"/>
  <c r="BE476" i="3"/>
  <c r="BI474" i="3"/>
  <c r="BH474" i="3"/>
  <c r="BG474" i="3"/>
  <c r="BF474" i="3"/>
  <c r="T474" i="3"/>
  <c r="R474" i="3"/>
  <c r="P474" i="3"/>
  <c r="BK474" i="3"/>
  <c r="J474" i="3"/>
  <c r="BE474" i="3" s="1"/>
  <c r="BI473" i="3"/>
  <c r="BH473" i="3"/>
  <c r="BG473" i="3"/>
  <c r="BF473" i="3"/>
  <c r="T473" i="3"/>
  <c r="R473" i="3"/>
  <c r="P473" i="3"/>
  <c r="BK473" i="3"/>
  <c r="J473" i="3"/>
  <c r="BE473" i="3"/>
  <c r="BI472" i="3"/>
  <c r="BH472" i="3"/>
  <c r="BG472" i="3"/>
  <c r="BF472" i="3"/>
  <c r="T472" i="3"/>
  <c r="R472" i="3"/>
  <c r="P472" i="3"/>
  <c r="BK472" i="3"/>
  <c r="J472" i="3"/>
  <c r="BE472" i="3" s="1"/>
  <c r="BI471" i="3"/>
  <c r="BH471" i="3"/>
  <c r="BG471" i="3"/>
  <c r="BF471" i="3"/>
  <c r="T471" i="3"/>
  <c r="R471" i="3"/>
  <c r="P471" i="3"/>
  <c r="BK471" i="3"/>
  <c r="J471" i="3"/>
  <c r="BE471" i="3" s="1"/>
  <c r="BI469" i="3"/>
  <c r="BH469" i="3"/>
  <c r="BG469" i="3"/>
  <c r="BF469" i="3"/>
  <c r="T469" i="3"/>
  <c r="R469" i="3"/>
  <c r="P469" i="3"/>
  <c r="BK469" i="3"/>
  <c r="J469" i="3"/>
  <c r="BE469" i="3" s="1"/>
  <c r="BI468" i="3"/>
  <c r="BH468" i="3"/>
  <c r="BG468" i="3"/>
  <c r="BF468" i="3"/>
  <c r="T468" i="3"/>
  <c r="R468" i="3"/>
  <c r="P468" i="3"/>
  <c r="BK468" i="3"/>
  <c r="J468" i="3"/>
  <c r="BE468" i="3"/>
  <c r="BI464" i="3"/>
  <c r="BH464" i="3"/>
  <c r="BG464" i="3"/>
  <c r="BF464" i="3"/>
  <c r="T464" i="3"/>
  <c r="R464" i="3"/>
  <c r="P464" i="3"/>
  <c r="BK464" i="3"/>
  <c r="J464" i="3"/>
  <c r="BE464" i="3"/>
  <c r="BI462" i="3"/>
  <c r="BH462" i="3"/>
  <c r="BG462" i="3"/>
  <c r="BF462" i="3"/>
  <c r="T462" i="3"/>
  <c r="R462" i="3"/>
  <c r="P462" i="3"/>
  <c r="BK462" i="3"/>
  <c r="J462" i="3"/>
  <c r="BE462" i="3"/>
  <c r="BI460" i="3"/>
  <c r="BH460" i="3"/>
  <c r="BG460" i="3"/>
  <c r="BF460" i="3"/>
  <c r="T460" i="3"/>
  <c r="T459" i="3"/>
  <c r="R460" i="3"/>
  <c r="R459" i="3"/>
  <c r="P460" i="3"/>
  <c r="P459" i="3"/>
  <c r="BK460" i="3"/>
  <c r="BK459" i="3"/>
  <c r="J459" i="3" s="1"/>
  <c r="J72" i="3" s="1"/>
  <c r="J460" i="3"/>
  <c r="BE460" i="3" s="1"/>
  <c r="BI458" i="3"/>
  <c r="BH458" i="3"/>
  <c r="BG458" i="3"/>
  <c r="BF458" i="3"/>
  <c r="T458" i="3"/>
  <c r="R458" i="3"/>
  <c r="P458" i="3"/>
  <c r="BK458" i="3"/>
  <c r="J458" i="3"/>
  <c r="BE458" i="3"/>
  <c r="BI456" i="3"/>
  <c r="BH456" i="3"/>
  <c r="BG456" i="3"/>
  <c r="BF456" i="3"/>
  <c r="T456" i="3"/>
  <c r="R456" i="3"/>
  <c r="P456" i="3"/>
  <c r="BK456" i="3"/>
  <c r="J456" i="3"/>
  <c r="BE456" i="3" s="1"/>
  <c r="BI454" i="3"/>
  <c r="BH454" i="3"/>
  <c r="BG454" i="3"/>
  <c r="BF454" i="3"/>
  <c r="T454" i="3"/>
  <c r="R454" i="3"/>
  <c r="P454" i="3"/>
  <c r="BK454" i="3"/>
  <c r="J454" i="3"/>
  <c r="BE454" i="3"/>
  <c r="BI451" i="3"/>
  <c r="BH451" i="3"/>
  <c r="BG451" i="3"/>
  <c r="BF451" i="3"/>
  <c r="T451" i="3"/>
  <c r="R451" i="3"/>
  <c r="P451" i="3"/>
  <c r="BK451" i="3"/>
  <c r="J451" i="3"/>
  <c r="BE451" i="3" s="1"/>
  <c r="BI449" i="3"/>
  <c r="BH449" i="3"/>
  <c r="BG449" i="3"/>
  <c r="BF449" i="3"/>
  <c r="T449" i="3"/>
  <c r="R449" i="3"/>
  <c r="P449" i="3"/>
  <c r="BK449" i="3"/>
  <c r="J449" i="3"/>
  <c r="BE449" i="3"/>
  <c r="BI446" i="3"/>
  <c r="BH446" i="3"/>
  <c r="BG446" i="3"/>
  <c r="BF446" i="3"/>
  <c r="T446" i="3"/>
  <c r="R446" i="3"/>
  <c r="P446" i="3"/>
  <c r="BK446" i="3"/>
  <c r="J446" i="3"/>
  <c r="BE446" i="3" s="1"/>
  <c r="BI444" i="3"/>
  <c r="BH444" i="3"/>
  <c r="BG444" i="3"/>
  <c r="BF444" i="3"/>
  <c r="T444" i="3"/>
  <c r="R444" i="3"/>
  <c r="P444" i="3"/>
  <c r="BK444" i="3"/>
  <c r="J444" i="3"/>
  <c r="BE444" i="3"/>
  <c r="BI443" i="3"/>
  <c r="BH443" i="3"/>
  <c r="BG443" i="3"/>
  <c r="BF443" i="3"/>
  <c r="T443" i="3"/>
  <c r="R443" i="3"/>
  <c r="R438" i="3" s="1"/>
  <c r="P443" i="3"/>
  <c r="BK443" i="3"/>
  <c r="J443" i="3"/>
  <c r="BE443" i="3" s="1"/>
  <c r="BI441" i="3"/>
  <c r="BH441" i="3"/>
  <c r="BG441" i="3"/>
  <c r="BF441" i="3"/>
  <c r="T441" i="3"/>
  <c r="R441" i="3"/>
  <c r="P441" i="3"/>
  <c r="BK441" i="3"/>
  <c r="J441" i="3"/>
  <c r="BE441" i="3"/>
  <c r="BI439" i="3"/>
  <c r="BH439" i="3"/>
  <c r="BG439" i="3"/>
  <c r="BF439" i="3"/>
  <c r="T439" i="3"/>
  <c r="T438" i="3"/>
  <c r="R439" i="3"/>
  <c r="P439" i="3"/>
  <c r="P438" i="3"/>
  <c r="BK439" i="3"/>
  <c r="J439" i="3"/>
  <c r="BE439" i="3" s="1"/>
  <c r="BI437" i="3"/>
  <c r="BH437" i="3"/>
  <c r="BG437" i="3"/>
  <c r="BF437" i="3"/>
  <c r="T437" i="3"/>
  <c r="R437" i="3"/>
  <c r="P437" i="3"/>
  <c r="BK437" i="3"/>
  <c r="J437" i="3"/>
  <c r="BE437" i="3"/>
  <c r="BI436" i="3"/>
  <c r="BH436" i="3"/>
  <c r="BG436" i="3"/>
  <c r="BF436" i="3"/>
  <c r="T436" i="3"/>
  <c r="R436" i="3"/>
  <c r="P436" i="3"/>
  <c r="BK436" i="3"/>
  <c r="J436" i="3"/>
  <c r="BE436" i="3"/>
  <c r="BI434" i="3"/>
  <c r="BH434" i="3"/>
  <c r="BG434" i="3"/>
  <c r="BF434" i="3"/>
  <c r="T434" i="3"/>
  <c r="R434" i="3"/>
  <c r="P434" i="3"/>
  <c r="BK434" i="3"/>
  <c r="J434" i="3"/>
  <c r="BE434" i="3"/>
  <c r="BI432" i="3"/>
  <c r="BH432" i="3"/>
  <c r="BG432" i="3"/>
  <c r="BF432" i="3"/>
  <c r="T432" i="3"/>
  <c r="R432" i="3"/>
  <c r="P432" i="3"/>
  <c r="BK432" i="3"/>
  <c r="J432" i="3"/>
  <c r="BE432" i="3"/>
  <c r="BI430" i="3"/>
  <c r="BH430" i="3"/>
  <c r="BG430" i="3"/>
  <c r="BF430" i="3"/>
  <c r="T430" i="3"/>
  <c r="R430" i="3"/>
  <c r="P430" i="3"/>
  <c r="BK430" i="3"/>
  <c r="J430" i="3"/>
  <c r="BE430" i="3"/>
  <c r="BI427" i="3"/>
  <c r="BH427" i="3"/>
  <c r="BG427" i="3"/>
  <c r="BF427" i="3"/>
  <c r="T427" i="3"/>
  <c r="R427" i="3"/>
  <c r="P427" i="3"/>
  <c r="BK427" i="3"/>
  <c r="J427" i="3"/>
  <c r="BE427" i="3"/>
  <c r="BI426" i="3"/>
  <c r="BH426" i="3"/>
  <c r="BG426" i="3"/>
  <c r="BF426" i="3"/>
  <c r="T426" i="3"/>
  <c r="R426" i="3"/>
  <c r="P426" i="3"/>
  <c r="BK426" i="3"/>
  <c r="J426" i="3"/>
  <c r="BE426" i="3"/>
  <c r="BI423" i="3"/>
  <c r="BH423" i="3"/>
  <c r="BG423" i="3"/>
  <c r="BF423" i="3"/>
  <c r="T423" i="3"/>
  <c r="R423" i="3"/>
  <c r="P423" i="3"/>
  <c r="BK423" i="3"/>
  <c r="J423" i="3"/>
  <c r="BE423" i="3"/>
  <c r="BI421" i="3"/>
  <c r="BH421" i="3"/>
  <c r="BG421" i="3"/>
  <c r="BF421" i="3"/>
  <c r="T421" i="3"/>
  <c r="R421" i="3"/>
  <c r="P421" i="3"/>
  <c r="BK421" i="3"/>
  <c r="J421" i="3"/>
  <c r="BE421" i="3"/>
  <c r="BI416" i="3"/>
  <c r="BH416" i="3"/>
  <c r="BG416" i="3"/>
  <c r="BF416" i="3"/>
  <c r="T416" i="3"/>
  <c r="R416" i="3"/>
  <c r="P416" i="3"/>
  <c r="BK416" i="3"/>
  <c r="J416" i="3"/>
  <c r="BE416" i="3"/>
  <c r="BI414" i="3"/>
  <c r="BH414" i="3"/>
  <c r="BG414" i="3"/>
  <c r="BF414" i="3"/>
  <c r="T414" i="3"/>
  <c r="R414" i="3"/>
  <c r="R406" i="3" s="1"/>
  <c r="P414" i="3"/>
  <c r="BK414" i="3"/>
  <c r="J414" i="3"/>
  <c r="BE414" i="3"/>
  <c r="BI411" i="3"/>
  <c r="BH411" i="3"/>
  <c r="BG411" i="3"/>
  <c r="BF411" i="3"/>
  <c r="T411" i="3"/>
  <c r="R411" i="3"/>
  <c r="P411" i="3"/>
  <c r="BK411" i="3"/>
  <c r="J411" i="3"/>
  <c r="BE411" i="3"/>
  <c r="BI407" i="3"/>
  <c r="BH407" i="3"/>
  <c r="BG407" i="3"/>
  <c r="BF407" i="3"/>
  <c r="T407" i="3"/>
  <c r="T406" i="3"/>
  <c r="R407" i="3"/>
  <c r="P407" i="3"/>
  <c r="P406" i="3"/>
  <c r="BK407" i="3"/>
  <c r="J407" i="3"/>
  <c r="BE407" i="3" s="1"/>
  <c r="BI405" i="3"/>
  <c r="BH405" i="3"/>
  <c r="BG405" i="3"/>
  <c r="BF405" i="3"/>
  <c r="T405" i="3"/>
  <c r="R405" i="3"/>
  <c r="P405" i="3"/>
  <c r="BK405" i="3"/>
  <c r="J405" i="3"/>
  <c r="BE405" i="3" s="1"/>
  <c r="BI403" i="3"/>
  <c r="BH403" i="3"/>
  <c r="BG403" i="3"/>
  <c r="BF403" i="3"/>
  <c r="T403" i="3"/>
  <c r="R403" i="3"/>
  <c r="P403" i="3"/>
  <c r="BK403" i="3"/>
  <c r="J403" i="3"/>
  <c r="BE403" i="3" s="1"/>
  <c r="BI402" i="3"/>
  <c r="BH402" i="3"/>
  <c r="BG402" i="3"/>
  <c r="BF402" i="3"/>
  <c r="T402" i="3"/>
  <c r="R402" i="3"/>
  <c r="P402" i="3"/>
  <c r="BK402" i="3"/>
  <c r="J402" i="3"/>
  <c r="BE402" i="3" s="1"/>
  <c r="BI400" i="3"/>
  <c r="BH400" i="3"/>
  <c r="BG400" i="3"/>
  <c r="BF400" i="3"/>
  <c r="T400" i="3"/>
  <c r="R400" i="3"/>
  <c r="P400" i="3"/>
  <c r="BK400" i="3"/>
  <c r="J400" i="3"/>
  <c r="BE400" i="3" s="1"/>
  <c r="BI398" i="3"/>
  <c r="BH398" i="3"/>
  <c r="BG398" i="3"/>
  <c r="BF398" i="3"/>
  <c r="T398" i="3"/>
  <c r="R398" i="3"/>
  <c r="P398" i="3"/>
  <c r="BK398" i="3"/>
  <c r="J398" i="3"/>
  <c r="BE398" i="3" s="1"/>
  <c r="BI396" i="3"/>
  <c r="BH396" i="3"/>
  <c r="BG396" i="3"/>
  <c r="BF396" i="3"/>
  <c r="T396" i="3"/>
  <c r="R396" i="3"/>
  <c r="P396" i="3"/>
  <c r="BK396" i="3"/>
  <c r="J396" i="3"/>
  <c r="BE396" i="3" s="1"/>
  <c r="BI392" i="3"/>
  <c r="BH392" i="3"/>
  <c r="BG392" i="3"/>
  <c r="BF392" i="3"/>
  <c r="T392" i="3"/>
  <c r="R392" i="3"/>
  <c r="P392" i="3"/>
  <c r="BK392" i="3"/>
  <c r="J392" i="3"/>
  <c r="BE392" i="3" s="1"/>
  <c r="BI390" i="3"/>
  <c r="BH390" i="3"/>
  <c r="BG390" i="3"/>
  <c r="BF390" i="3"/>
  <c r="T390" i="3"/>
  <c r="R390" i="3"/>
  <c r="P390" i="3"/>
  <c r="BK390" i="3"/>
  <c r="J390" i="3"/>
  <c r="BE390" i="3" s="1"/>
  <c r="BI388" i="3"/>
  <c r="BH388" i="3"/>
  <c r="BG388" i="3"/>
  <c r="BF388" i="3"/>
  <c r="T388" i="3"/>
  <c r="R388" i="3"/>
  <c r="P388" i="3"/>
  <c r="BK388" i="3"/>
  <c r="J388" i="3"/>
  <c r="BE388" i="3" s="1"/>
  <c r="BI386" i="3"/>
  <c r="BH386" i="3"/>
  <c r="BG386" i="3"/>
  <c r="BF386" i="3"/>
  <c r="T386" i="3"/>
  <c r="T385" i="3"/>
  <c r="R386" i="3"/>
  <c r="R385" i="3"/>
  <c r="P386" i="3"/>
  <c r="P385" i="3"/>
  <c r="BK386" i="3"/>
  <c r="BK385" i="3" s="1"/>
  <c r="J385" i="3" s="1"/>
  <c r="J69" i="3" s="1"/>
  <c r="J386" i="3"/>
  <c r="BE386" i="3" s="1"/>
  <c r="BI384" i="3"/>
  <c r="BH384" i="3"/>
  <c r="BG384" i="3"/>
  <c r="BF384" i="3"/>
  <c r="T384" i="3"/>
  <c r="R384" i="3"/>
  <c r="P384" i="3"/>
  <c r="BK384" i="3"/>
  <c r="J384" i="3"/>
  <c r="BE384" i="3"/>
  <c r="BI382" i="3"/>
  <c r="BH382" i="3"/>
  <c r="BG382" i="3"/>
  <c r="BF382" i="3"/>
  <c r="T382" i="3"/>
  <c r="R382" i="3"/>
  <c r="P382" i="3"/>
  <c r="BK382" i="3"/>
  <c r="J382" i="3"/>
  <c r="BE382" i="3"/>
  <c r="BI380" i="3"/>
  <c r="BH380" i="3"/>
  <c r="BG380" i="3"/>
  <c r="BF380" i="3"/>
  <c r="T380" i="3"/>
  <c r="R380" i="3"/>
  <c r="P380" i="3"/>
  <c r="BK380" i="3"/>
  <c r="J380" i="3"/>
  <c r="BE380" i="3"/>
  <c r="BI378" i="3"/>
  <c r="BH378" i="3"/>
  <c r="BG378" i="3"/>
  <c r="BF378" i="3"/>
  <c r="T378" i="3"/>
  <c r="R378" i="3"/>
  <c r="P378" i="3"/>
  <c r="BK378" i="3"/>
  <c r="J378" i="3"/>
  <c r="BE378" i="3"/>
  <c r="BI376" i="3"/>
  <c r="BH376" i="3"/>
  <c r="BG376" i="3"/>
  <c r="BF376" i="3"/>
  <c r="T376" i="3"/>
  <c r="R376" i="3"/>
  <c r="P376" i="3"/>
  <c r="BK376" i="3"/>
  <c r="J376" i="3"/>
  <c r="BE376" i="3"/>
  <c r="BI374" i="3"/>
  <c r="BH374" i="3"/>
  <c r="BG374" i="3"/>
  <c r="BF374" i="3"/>
  <c r="T374" i="3"/>
  <c r="R374" i="3"/>
  <c r="P374" i="3"/>
  <c r="BK374" i="3"/>
  <c r="J374" i="3"/>
  <c r="BE374" i="3"/>
  <c r="BI372" i="3"/>
  <c r="BH372" i="3"/>
  <c r="BG372" i="3"/>
  <c r="BF372" i="3"/>
  <c r="T372" i="3"/>
  <c r="R372" i="3"/>
  <c r="P372" i="3"/>
  <c r="BK372" i="3"/>
  <c r="J372" i="3"/>
  <c r="BE372" i="3"/>
  <c r="BI358" i="3"/>
  <c r="BH358" i="3"/>
  <c r="BG358" i="3"/>
  <c r="BF358" i="3"/>
  <c r="T358" i="3"/>
  <c r="R358" i="3"/>
  <c r="P358" i="3"/>
  <c r="BK358" i="3"/>
  <c r="J358" i="3"/>
  <c r="BE358" i="3"/>
  <c r="BI356" i="3"/>
  <c r="BH356" i="3"/>
  <c r="BG356" i="3"/>
  <c r="BF356" i="3"/>
  <c r="T356" i="3"/>
  <c r="R356" i="3"/>
  <c r="P356" i="3"/>
  <c r="BK356" i="3"/>
  <c r="J356" i="3"/>
  <c r="BE356" i="3"/>
  <c r="BI354" i="3"/>
  <c r="BH354" i="3"/>
  <c r="BG354" i="3"/>
  <c r="BF354" i="3"/>
  <c r="T354" i="3"/>
  <c r="R354" i="3"/>
  <c r="P354" i="3"/>
  <c r="BK354" i="3"/>
  <c r="J354" i="3"/>
  <c r="BE354" i="3"/>
  <c r="BI352" i="3"/>
  <c r="BH352" i="3"/>
  <c r="BG352" i="3"/>
  <c r="BF352" i="3"/>
  <c r="T352" i="3"/>
  <c r="R352" i="3"/>
  <c r="P352" i="3"/>
  <c r="BK352" i="3"/>
  <c r="J352" i="3"/>
  <c r="BE352" i="3"/>
  <c r="BI350" i="3"/>
  <c r="BH350" i="3"/>
  <c r="BG350" i="3"/>
  <c r="BF350" i="3"/>
  <c r="T350" i="3"/>
  <c r="R350" i="3"/>
  <c r="P350" i="3"/>
  <c r="BK350" i="3"/>
  <c r="J350" i="3"/>
  <c r="BE350" i="3"/>
  <c r="BI347" i="3"/>
  <c r="BH347" i="3"/>
  <c r="BG347" i="3"/>
  <c r="BF347" i="3"/>
  <c r="T347" i="3"/>
  <c r="T346" i="3"/>
  <c r="R347" i="3"/>
  <c r="R346" i="3" s="1"/>
  <c r="P347" i="3"/>
  <c r="P346" i="3"/>
  <c r="BK347" i="3"/>
  <c r="J347" i="3"/>
  <c r="BE347" i="3"/>
  <c r="BI344" i="3"/>
  <c r="BH344" i="3"/>
  <c r="BG344" i="3"/>
  <c r="BF344" i="3"/>
  <c r="T344" i="3"/>
  <c r="T343" i="3"/>
  <c r="R344" i="3"/>
  <c r="R343" i="3"/>
  <c r="P344" i="3"/>
  <c r="P343" i="3"/>
  <c r="BK344" i="3"/>
  <c r="BK343" i="3"/>
  <c r="J343" i="3" s="1"/>
  <c r="J66" i="3" s="1"/>
  <c r="J344" i="3"/>
  <c r="BE344" i="3" s="1"/>
  <c r="BI342" i="3"/>
  <c r="BH342" i="3"/>
  <c r="BG342" i="3"/>
  <c r="BF342" i="3"/>
  <c r="T342" i="3"/>
  <c r="R342" i="3"/>
  <c r="P342" i="3"/>
  <c r="BK342" i="3"/>
  <c r="J342" i="3"/>
  <c r="BE342" i="3" s="1"/>
  <c r="BI340" i="3"/>
  <c r="BH340" i="3"/>
  <c r="BG340" i="3"/>
  <c r="BF340" i="3"/>
  <c r="T340" i="3"/>
  <c r="R340" i="3"/>
  <c r="P340" i="3"/>
  <c r="BK340" i="3"/>
  <c r="J340" i="3"/>
  <c r="BE340" i="3" s="1"/>
  <c r="BI339" i="3"/>
  <c r="BH339" i="3"/>
  <c r="BG339" i="3"/>
  <c r="BF339" i="3"/>
  <c r="T339" i="3"/>
  <c r="R339" i="3"/>
  <c r="P339" i="3"/>
  <c r="BK339" i="3"/>
  <c r="J339" i="3"/>
  <c r="BE339" i="3" s="1"/>
  <c r="BI337" i="3"/>
  <c r="BH337" i="3"/>
  <c r="BG337" i="3"/>
  <c r="BF337" i="3"/>
  <c r="T337" i="3"/>
  <c r="R337" i="3"/>
  <c r="P337" i="3"/>
  <c r="BK337" i="3"/>
  <c r="J337" i="3"/>
  <c r="BE337" i="3" s="1"/>
  <c r="BI336" i="3"/>
  <c r="BH336" i="3"/>
  <c r="BG336" i="3"/>
  <c r="BF336" i="3"/>
  <c r="T336" i="3"/>
  <c r="R336" i="3"/>
  <c r="P336" i="3"/>
  <c r="BK336" i="3"/>
  <c r="J336" i="3"/>
  <c r="BE336" i="3" s="1"/>
  <c r="BI335" i="3"/>
  <c r="BH335" i="3"/>
  <c r="BG335" i="3"/>
  <c r="BF335" i="3"/>
  <c r="T335" i="3"/>
  <c r="R335" i="3"/>
  <c r="P335" i="3"/>
  <c r="BK335" i="3"/>
  <c r="J335" i="3"/>
  <c r="BE335" i="3" s="1"/>
  <c r="BI333" i="3"/>
  <c r="BH333" i="3"/>
  <c r="BG333" i="3"/>
  <c r="BF333" i="3"/>
  <c r="T333" i="3"/>
  <c r="R333" i="3"/>
  <c r="P333" i="3"/>
  <c r="BK333" i="3"/>
  <c r="J333" i="3"/>
  <c r="BE333" i="3" s="1"/>
  <c r="BI332" i="3"/>
  <c r="BH332" i="3"/>
  <c r="BG332" i="3"/>
  <c r="BF332" i="3"/>
  <c r="T332" i="3"/>
  <c r="R332" i="3"/>
  <c r="P332" i="3"/>
  <c r="BK332" i="3"/>
  <c r="J332" i="3"/>
  <c r="BE332" i="3" s="1"/>
  <c r="BI331" i="3"/>
  <c r="BH331" i="3"/>
  <c r="BG331" i="3"/>
  <c r="BF331" i="3"/>
  <c r="T331" i="3"/>
  <c r="R331" i="3"/>
  <c r="P331" i="3"/>
  <c r="BK331" i="3"/>
  <c r="J331" i="3"/>
  <c r="BE331" i="3" s="1"/>
  <c r="BI329" i="3"/>
  <c r="BH329" i="3"/>
  <c r="BG329" i="3"/>
  <c r="BF329" i="3"/>
  <c r="T329" i="3"/>
  <c r="R329" i="3"/>
  <c r="P329" i="3"/>
  <c r="BK329" i="3"/>
  <c r="J329" i="3"/>
  <c r="BE329" i="3" s="1"/>
  <c r="BI326" i="3"/>
  <c r="BH326" i="3"/>
  <c r="BG326" i="3"/>
  <c r="BF326" i="3"/>
  <c r="T326" i="3"/>
  <c r="R326" i="3"/>
  <c r="P326" i="3"/>
  <c r="BK326" i="3"/>
  <c r="J326" i="3"/>
  <c r="BE326" i="3" s="1"/>
  <c r="BI324" i="3"/>
  <c r="BH324" i="3"/>
  <c r="BG324" i="3"/>
  <c r="BF324" i="3"/>
  <c r="T324" i="3"/>
  <c r="R324" i="3"/>
  <c r="P324" i="3"/>
  <c r="BK324" i="3"/>
  <c r="J324" i="3"/>
  <c r="BE324" i="3" s="1"/>
  <c r="BI322" i="3"/>
  <c r="BH322" i="3"/>
  <c r="BG322" i="3"/>
  <c r="BF322" i="3"/>
  <c r="T322" i="3"/>
  <c r="R322" i="3"/>
  <c r="P322" i="3"/>
  <c r="BK322" i="3"/>
  <c r="J322" i="3"/>
  <c r="BE322" i="3" s="1"/>
  <c r="BI318" i="3"/>
  <c r="BH318" i="3"/>
  <c r="BG318" i="3"/>
  <c r="BF318" i="3"/>
  <c r="T318" i="3"/>
  <c r="T317" i="3"/>
  <c r="R318" i="3"/>
  <c r="R317" i="3"/>
  <c r="P318" i="3"/>
  <c r="P317" i="3"/>
  <c r="BK318" i="3"/>
  <c r="BK317" i="3" s="1"/>
  <c r="J317" i="3" s="1"/>
  <c r="J65" i="3" s="1"/>
  <c r="J318" i="3"/>
  <c r="BE318" i="3" s="1"/>
  <c r="BI314" i="3"/>
  <c r="BH314" i="3"/>
  <c r="BG314" i="3"/>
  <c r="BF314" i="3"/>
  <c r="T314" i="3"/>
  <c r="T313" i="3"/>
  <c r="R314" i="3"/>
  <c r="R313" i="3"/>
  <c r="P314" i="3"/>
  <c r="P313" i="3"/>
  <c r="BK314" i="3"/>
  <c r="BK313" i="3"/>
  <c r="J313" i="3" s="1"/>
  <c r="J64" i="3" s="1"/>
  <c r="J314" i="3"/>
  <c r="BE314" i="3" s="1"/>
  <c r="BI312" i="3"/>
  <c r="BH312" i="3"/>
  <c r="BG312" i="3"/>
  <c r="BF312" i="3"/>
  <c r="T312" i="3"/>
  <c r="R312" i="3"/>
  <c r="P312" i="3"/>
  <c r="BK312" i="3"/>
  <c r="J312" i="3"/>
  <c r="BE312" i="3" s="1"/>
  <c r="BI311" i="3"/>
  <c r="BH311" i="3"/>
  <c r="BG311" i="3"/>
  <c r="BF311" i="3"/>
  <c r="T311" i="3"/>
  <c r="R311" i="3"/>
  <c r="P311" i="3"/>
  <c r="BK311" i="3"/>
  <c r="J311" i="3"/>
  <c r="BE311" i="3" s="1"/>
  <c r="BI310" i="3"/>
  <c r="BH310" i="3"/>
  <c r="BG310" i="3"/>
  <c r="BF310" i="3"/>
  <c r="T310" i="3"/>
  <c r="R310" i="3"/>
  <c r="P310" i="3"/>
  <c r="BK310" i="3"/>
  <c r="J310" i="3"/>
  <c r="BE310" i="3"/>
  <c r="BI309" i="3"/>
  <c r="BH309" i="3"/>
  <c r="BG309" i="3"/>
  <c r="BF309" i="3"/>
  <c r="T309" i="3"/>
  <c r="R309" i="3"/>
  <c r="P309" i="3"/>
  <c r="BK309" i="3"/>
  <c r="J309" i="3"/>
  <c r="BE309" i="3" s="1"/>
  <c r="BI307" i="3"/>
  <c r="BH307" i="3"/>
  <c r="BG307" i="3"/>
  <c r="BF307" i="3"/>
  <c r="T307" i="3"/>
  <c r="R307" i="3"/>
  <c r="P307" i="3"/>
  <c r="BK307" i="3"/>
  <c r="J307" i="3"/>
  <c r="BE307" i="3"/>
  <c r="BI305" i="3"/>
  <c r="BH305" i="3"/>
  <c r="BG305" i="3"/>
  <c r="BF305" i="3"/>
  <c r="T305" i="3"/>
  <c r="R305" i="3"/>
  <c r="P305" i="3"/>
  <c r="BK305" i="3"/>
  <c r="J305" i="3"/>
  <c r="BE305" i="3" s="1"/>
  <c r="BI302" i="3"/>
  <c r="BH302" i="3"/>
  <c r="BG302" i="3"/>
  <c r="BF302" i="3"/>
  <c r="T302" i="3"/>
  <c r="R302" i="3"/>
  <c r="P302" i="3"/>
  <c r="BK302" i="3"/>
  <c r="J302" i="3"/>
  <c r="BE302" i="3"/>
  <c r="BI299" i="3"/>
  <c r="BH299" i="3"/>
  <c r="BG299" i="3"/>
  <c r="BF299" i="3"/>
  <c r="T299" i="3"/>
  <c r="R299" i="3"/>
  <c r="P299" i="3"/>
  <c r="BK299" i="3"/>
  <c r="J299" i="3"/>
  <c r="BE299" i="3" s="1"/>
  <c r="BI293" i="3"/>
  <c r="BH293" i="3"/>
  <c r="BG293" i="3"/>
  <c r="BF293" i="3"/>
  <c r="T293" i="3"/>
  <c r="R293" i="3"/>
  <c r="P293" i="3"/>
  <c r="BK293" i="3"/>
  <c r="J293" i="3"/>
  <c r="BE293" i="3"/>
  <c r="BI292" i="3"/>
  <c r="BH292" i="3"/>
  <c r="BG292" i="3"/>
  <c r="BF292" i="3"/>
  <c r="T292" i="3"/>
  <c r="R292" i="3"/>
  <c r="P292" i="3"/>
  <c r="BK292" i="3"/>
  <c r="J292" i="3"/>
  <c r="BE292" i="3" s="1"/>
  <c r="BI290" i="3"/>
  <c r="BH290" i="3"/>
  <c r="BG290" i="3"/>
  <c r="BF290" i="3"/>
  <c r="T290" i="3"/>
  <c r="R290" i="3"/>
  <c r="P290" i="3"/>
  <c r="BK290" i="3"/>
  <c r="J290" i="3"/>
  <c r="BE290" i="3"/>
  <c r="BI288" i="3"/>
  <c r="BH288" i="3"/>
  <c r="BG288" i="3"/>
  <c r="BF288" i="3"/>
  <c r="T288" i="3"/>
  <c r="R288" i="3"/>
  <c r="P288" i="3"/>
  <c r="BK288" i="3"/>
  <c r="J288" i="3"/>
  <c r="BE288" i="3" s="1"/>
  <c r="BI286" i="3"/>
  <c r="BH286" i="3"/>
  <c r="BG286" i="3"/>
  <c r="BF286" i="3"/>
  <c r="T286" i="3"/>
  <c r="R286" i="3"/>
  <c r="P286" i="3"/>
  <c r="BK286" i="3"/>
  <c r="J286" i="3"/>
  <c r="BE286" i="3"/>
  <c r="BI283" i="3"/>
  <c r="BH283" i="3"/>
  <c r="BG283" i="3"/>
  <c r="BF283" i="3"/>
  <c r="T283" i="3"/>
  <c r="R283" i="3"/>
  <c r="P283" i="3"/>
  <c r="BK283" i="3"/>
  <c r="J283" i="3"/>
  <c r="BE283" i="3" s="1"/>
  <c r="BI279" i="3"/>
  <c r="BH279" i="3"/>
  <c r="BG279" i="3"/>
  <c r="BF279" i="3"/>
  <c r="T279" i="3"/>
  <c r="R279" i="3"/>
  <c r="P279" i="3"/>
  <c r="BK279" i="3"/>
  <c r="J279" i="3"/>
  <c r="BE279" i="3"/>
  <c r="BI271" i="3"/>
  <c r="BH271" i="3"/>
  <c r="BG271" i="3"/>
  <c r="BF271" i="3"/>
  <c r="T271" i="3"/>
  <c r="R271" i="3"/>
  <c r="P271" i="3"/>
  <c r="BK271" i="3"/>
  <c r="J271" i="3"/>
  <c r="BE271" i="3" s="1"/>
  <c r="BI270" i="3"/>
  <c r="BH270" i="3"/>
  <c r="BG270" i="3"/>
  <c r="BF270" i="3"/>
  <c r="T270" i="3"/>
  <c r="R270" i="3"/>
  <c r="P270" i="3"/>
  <c r="BK270" i="3"/>
  <c r="J270" i="3"/>
  <c r="BE270" i="3"/>
  <c r="BI259" i="3"/>
  <c r="BH259" i="3"/>
  <c r="BG259" i="3"/>
  <c r="BF259" i="3"/>
  <c r="T259" i="3"/>
  <c r="R259" i="3"/>
  <c r="P259" i="3"/>
  <c r="BK259" i="3"/>
  <c r="J259" i="3"/>
  <c r="BE259" i="3" s="1"/>
  <c r="BI257" i="3"/>
  <c r="BH257" i="3"/>
  <c r="BG257" i="3"/>
  <c r="BF257" i="3"/>
  <c r="T257" i="3"/>
  <c r="R257" i="3"/>
  <c r="P257" i="3"/>
  <c r="BK257" i="3"/>
  <c r="J257" i="3"/>
  <c r="BE257" i="3"/>
  <c r="BI233" i="3"/>
  <c r="BH233" i="3"/>
  <c r="BG233" i="3"/>
  <c r="BF233" i="3"/>
  <c r="T233" i="3"/>
  <c r="R233" i="3"/>
  <c r="P233" i="3"/>
  <c r="BK233" i="3"/>
  <c r="J233" i="3"/>
  <c r="BE233" i="3" s="1"/>
  <c r="BI231" i="3"/>
  <c r="BH231" i="3"/>
  <c r="BG231" i="3"/>
  <c r="BF231" i="3"/>
  <c r="T231" i="3"/>
  <c r="T230" i="3"/>
  <c r="R231" i="3"/>
  <c r="R230" i="3"/>
  <c r="P231" i="3"/>
  <c r="P230" i="3"/>
  <c r="BK231" i="3"/>
  <c r="BK230" i="3" s="1"/>
  <c r="J230" i="3" s="1"/>
  <c r="J63" i="3" s="1"/>
  <c r="J231" i="3"/>
  <c r="BE231" i="3" s="1"/>
  <c r="BI228" i="3"/>
  <c r="BH228" i="3"/>
  <c r="BG228" i="3"/>
  <c r="BF228" i="3"/>
  <c r="T228" i="3"/>
  <c r="R228" i="3"/>
  <c r="P228" i="3"/>
  <c r="BK228" i="3"/>
  <c r="J228" i="3"/>
  <c r="BE228" i="3"/>
  <c r="BI226" i="3"/>
  <c r="BH226" i="3"/>
  <c r="BG226" i="3"/>
  <c r="BF226" i="3"/>
  <c r="T226" i="3"/>
  <c r="R226" i="3"/>
  <c r="P226" i="3"/>
  <c r="BK226" i="3"/>
  <c r="J226" i="3"/>
  <c r="BE226" i="3" s="1"/>
  <c r="BI224" i="3"/>
  <c r="BH224" i="3"/>
  <c r="BG224" i="3"/>
  <c r="BF224" i="3"/>
  <c r="T224" i="3"/>
  <c r="R224" i="3"/>
  <c r="P224" i="3"/>
  <c r="BK224" i="3"/>
  <c r="J224" i="3"/>
  <c r="BE224" i="3"/>
  <c r="BI222" i="3"/>
  <c r="BH222" i="3"/>
  <c r="BG222" i="3"/>
  <c r="BF222" i="3"/>
  <c r="T222" i="3"/>
  <c r="R222" i="3"/>
  <c r="P222" i="3"/>
  <c r="BK222" i="3"/>
  <c r="J222" i="3"/>
  <c r="BE222" i="3" s="1"/>
  <c r="BI220" i="3"/>
  <c r="BH220" i="3"/>
  <c r="BG220" i="3"/>
  <c r="BF220" i="3"/>
  <c r="T220" i="3"/>
  <c r="R220" i="3"/>
  <c r="P220" i="3"/>
  <c r="BK220" i="3"/>
  <c r="J220" i="3"/>
  <c r="BE220" i="3"/>
  <c r="BI218" i="3"/>
  <c r="BH218" i="3"/>
  <c r="BG218" i="3"/>
  <c r="BF218" i="3"/>
  <c r="T218" i="3"/>
  <c r="R218" i="3"/>
  <c r="P218" i="3"/>
  <c r="BK218" i="3"/>
  <c r="J218" i="3"/>
  <c r="BE218" i="3" s="1"/>
  <c r="BI215" i="3"/>
  <c r="BH215" i="3"/>
  <c r="BG215" i="3"/>
  <c r="BF215" i="3"/>
  <c r="T215" i="3"/>
  <c r="R215" i="3"/>
  <c r="P215" i="3"/>
  <c r="BK215" i="3"/>
  <c r="J215" i="3"/>
  <c r="BE215" i="3"/>
  <c r="BI213" i="3"/>
  <c r="BH213" i="3"/>
  <c r="BG213" i="3"/>
  <c r="BF213" i="3"/>
  <c r="T213" i="3"/>
  <c r="R213" i="3"/>
  <c r="P213" i="3"/>
  <c r="BK213" i="3"/>
  <c r="J213" i="3"/>
  <c r="BE213" i="3" s="1"/>
  <c r="BI211" i="3"/>
  <c r="BH211" i="3"/>
  <c r="BG211" i="3"/>
  <c r="BF211" i="3"/>
  <c r="T211" i="3"/>
  <c r="R211" i="3"/>
  <c r="P211" i="3"/>
  <c r="BK211" i="3"/>
  <c r="J211" i="3"/>
  <c r="BE211" i="3"/>
  <c r="BI209" i="3"/>
  <c r="BH209" i="3"/>
  <c r="BG209" i="3"/>
  <c r="BF209" i="3"/>
  <c r="T209" i="3"/>
  <c r="R209" i="3"/>
  <c r="P209" i="3"/>
  <c r="BK209" i="3"/>
  <c r="J209" i="3"/>
  <c r="BE209" i="3" s="1"/>
  <c r="BI205" i="3"/>
  <c r="BH205" i="3"/>
  <c r="BG205" i="3"/>
  <c r="BF205" i="3"/>
  <c r="T205" i="3"/>
  <c r="T204" i="3"/>
  <c r="R205" i="3"/>
  <c r="R204" i="3"/>
  <c r="P205" i="3"/>
  <c r="P204" i="3"/>
  <c r="BK205" i="3"/>
  <c r="BK204" i="3" s="1"/>
  <c r="J204" i="3" s="1"/>
  <c r="J62" i="3" s="1"/>
  <c r="J205" i="3"/>
  <c r="BE205" i="3" s="1"/>
  <c r="BI203" i="3"/>
  <c r="BH203" i="3"/>
  <c r="BG203" i="3"/>
  <c r="BF203" i="3"/>
  <c r="T203" i="3"/>
  <c r="R203" i="3"/>
  <c r="P203" i="3"/>
  <c r="BK203" i="3"/>
  <c r="J203" i="3"/>
  <c r="BE203" i="3" s="1"/>
  <c r="BI201" i="3"/>
  <c r="BH201" i="3"/>
  <c r="BG201" i="3"/>
  <c r="BF201" i="3"/>
  <c r="T201" i="3"/>
  <c r="T200" i="3"/>
  <c r="R201" i="3"/>
  <c r="R200" i="3"/>
  <c r="P201" i="3"/>
  <c r="P200" i="3"/>
  <c r="BK201" i="3"/>
  <c r="J201" i="3"/>
  <c r="BE201" i="3" s="1"/>
  <c r="BI198" i="3"/>
  <c r="BH198" i="3"/>
  <c r="BG198" i="3"/>
  <c r="BF198" i="3"/>
  <c r="T198" i="3"/>
  <c r="R198" i="3"/>
  <c r="P198" i="3"/>
  <c r="BK198" i="3"/>
  <c r="J198" i="3"/>
  <c r="BE198" i="3"/>
  <c r="BI194" i="3"/>
  <c r="BH194" i="3"/>
  <c r="BG194" i="3"/>
  <c r="BF194" i="3"/>
  <c r="T194" i="3"/>
  <c r="R194" i="3"/>
  <c r="P194" i="3"/>
  <c r="BK194" i="3"/>
  <c r="J194" i="3"/>
  <c r="BE194" i="3" s="1"/>
  <c r="BI189" i="3"/>
  <c r="BH189" i="3"/>
  <c r="BG189" i="3"/>
  <c r="BF189" i="3"/>
  <c r="T189" i="3"/>
  <c r="R189" i="3"/>
  <c r="P189" i="3"/>
  <c r="BK189" i="3"/>
  <c r="J189" i="3"/>
  <c r="BE189" i="3"/>
  <c r="BI187" i="3"/>
  <c r="BH187" i="3"/>
  <c r="BG187" i="3"/>
  <c r="BF187" i="3"/>
  <c r="T187" i="3"/>
  <c r="R187" i="3"/>
  <c r="P187" i="3"/>
  <c r="BK187" i="3"/>
  <c r="J187" i="3"/>
  <c r="BE187" i="3" s="1"/>
  <c r="BI185" i="3"/>
  <c r="BH185" i="3"/>
  <c r="BG185" i="3"/>
  <c r="BF185" i="3"/>
  <c r="T185" i="3"/>
  <c r="R185" i="3"/>
  <c r="P185" i="3"/>
  <c r="BK185" i="3"/>
  <c r="J185" i="3"/>
  <c r="BE185" i="3"/>
  <c r="BI180" i="3"/>
  <c r="BH180" i="3"/>
  <c r="BG180" i="3"/>
  <c r="BF180" i="3"/>
  <c r="T180" i="3"/>
  <c r="R180" i="3"/>
  <c r="P180" i="3"/>
  <c r="BK180" i="3"/>
  <c r="J180" i="3"/>
  <c r="BE180" i="3" s="1"/>
  <c r="BI178" i="3"/>
  <c r="BH178" i="3"/>
  <c r="BG178" i="3"/>
  <c r="BF178" i="3"/>
  <c r="T178" i="3"/>
  <c r="R178" i="3"/>
  <c r="P178" i="3"/>
  <c r="BK178" i="3"/>
  <c r="J178" i="3"/>
  <c r="BE178" i="3"/>
  <c r="BI176" i="3"/>
  <c r="BH176" i="3"/>
  <c r="BG176" i="3"/>
  <c r="BF176" i="3"/>
  <c r="T176" i="3"/>
  <c r="R176" i="3"/>
  <c r="P176" i="3"/>
  <c r="BK176" i="3"/>
  <c r="J176" i="3"/>
  <c r="BE176" i="3" s="1"/>
  <c r="BI172" i="3"/>
  <c r="BH172" i="3"/>
  <c r="BG172" i="3"/>
  <c r="BF172" i="3"/>
  <c r="T172" i="3"/>
  <c r="R172" i="3"/>
  <c r="P172" i="3"/>
  <c r="BK172" i="3"/>
  <c r="J172" i="3"/>
  <c r="BE172" i="3"/>
  <c r="BI171" i="3"/>
  <c r="BH171" i="3"/>
  <c r="BG171" i="3"/>
  <c r="BF171" i="3"/>
  <c r="T171" i="3"/>
  <c r="R171" i="3"/>
  <c r="P171" i="3"/>
  <c r="BK171" i="3"/>
  <c r="J171" i="3"/>
  <c r="BE171" i="3" s="1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 s="1"/>
  <c r="BI168" i="3"/>
  <c r="BH168" i="3"/>
  <c r="BG168" i="3"/>
  <c r="BF168" i="3"/>
  <c r="T168" i="3"/>
  <c r="R168" i="3"/>
  <c r="P168" i="3"/>
  <c r="BK168" i="3"/>
  <c r="J168" i="3"/>
  <c r="BE168" i="3"/>
  <c r="BI167" i="3"/>
  <c r="BH167" i="3"/>
  <c r="BG167" i="3"/>
  <c r="BF167" i="3"/>
  <c r="T167" i="3"/>
  <c r="R167" i="3"/>
  <c r="P167" i="3"/>
  <c r="BK167" i="3"/>
  <c r="J167" i="3"/>
  <c r="BE167" i="3" s="1"/>
  <c r="BI166" i="3"/>
  <c r="BH166" i="3"/>
  <c r="BG166" i="3"/>
  <c r="BF166" i="3"/>
  <c r="T166" i="3"/>
  <c r="R166" i="3"/>
  <c r="P166" i="3"/>
  <c r="BK166" i="3"/>
  <c r="J166" i="3"/>
  <c r="BE166" i="3"/>
  <c r="BI165" i="3"/>
  <c r="BH165" i="3"/>
  <c r="BG165" i="3"/>
  <c r="BF165" i="3"/>
  <c r="T165" i="3"/>
  <c r="R165" i="3"/>
  <c r="P165" i="3"/>
  <c r="BK165" i="3"/>
  <c r="J165" i="3"/>
  <c r="BE165" i="3" s="1"/>
  <c r="BI164" i="3"/>
  <c r="BH164" i="3"/>
  <c r="BG164" i="3"/>
  <c r="BF164" i="3"/>
  <c r="T164" i="3"/>
  <c r="R164" i="3"/>
  <c r="P164" i="3"/>
  <c r="BK164" i="3"/>
  <c r="J164" i="3"/>
  <c r="BE164" i="3"/>
  <c r="BI156" i="3"/>
  <c r="BH156" i="3"/>
  <c r="BG156" i="3"/>
  <c r="BF156" i="3"/>
  <c r="T156" i="3"/>
  <c r="R156" i="3"/>
  <c r="P156" i="3"/>
  <c r="BK156" i="3"/>
  <c r="J156" i="3"/>
  <c r="BE156" i="3" s="1"/>
  <c r="BI154" i="3"/>
  <c r="BH154" i="3"/>
  <c r="BG154" i="3"/>
  <c r="BF154" i="3"/>
  <c r="T154" i="3"/>
  <c r="R154" i="3"/>
  <c r="P154" i="3"/>
  <c r="BK154" i="3"/>
  <c r="BK150" i="3" s="1"/>
  <c r="J150" i="3" s="1"/>
  <c r="J60" i="3" s="1"/>
  <c r="J154" i="3"/>
  <c r="BE154" i="3"/>
  <c r="BI151" i="3"/>
  <c r="BH151" i="3"/>
  <c r="BG151" i="3"/>
  <c r="BF151" i="3"/>
  <c r="T151" i="3"/>
  <c r="T150" i="3"/>
  <c r="R151" i="3"/>
  <c r="R150" i="3"/>
  <c r="P151" i="3"/>
  <c r="P150" i="3"/>
  <c r="BK151" i="3"/>
  <c r="J151" i="3"/>
  <c r="BE151" i="3" s="1"/>
  <c r="BI149" i="3"/>
  <c r="BH149" i="3"/>
  <c r="BG149" i="3"/>
  <c r="BF149" i="3"/>
  <c r="T149" i="3"/>
  <c r="R149" i="3"/>
  <c r="P149" i="3"/>
  <c r="BK149" i="3"/>
  <c r="J149" i="3"/>
  <c r="BE149" i="3" s="1"/>
  <c r="BI147" i="3"/>
  <c r="BH147" i="3"/>
  <c r="BG147" i="3"/>
  <c r="BF147" i="3"/>
  <c r="T147" i="3"/>
  <c r="R147" i="3"/>
  <c r="P147" i="3"/>
  <c r="BK147" i="3"/>
  <c r="J147" i="3"/>
  <c r="BE147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R134" i="3" s="1"/>
  <c r="P144" i="3"/>
  <c r="BK144" i="3"/>
  <c r="J144" i="3"/>
  <c r="BE144" i="3"/>
  <c r="BI141" i="3"/>
  <c r="BH141" i="3"/>
  <c r="BG141" i="3"/>
  <c r="BF141" i="3"/>
  <c r="T141" i="3"/>
  <c r="R141" i="3"/>
  <c r="P141" i="3"/>
  <c r="BK141" i="3"/>
  <c r="J141" i="3"/>
  <c r="BE141" i="3" s="1"/>
  <c r="BI135" i="3"/>
  <c r="BH135" i="3"/>
  <c r="BG135" i="3"/>
  <c r="BF135" i="3"/>
  <c r="T135" i="3"/>
  <c r="T134" i="3"/>
  <c r="R135" i="3"/>
  <c r="P135" i="3"/>
  <c r="P134" i="3"/>
  <c r="BK135" i="3"/>
  <c r="J135" i="3"/>
  <c r="BE135" i="3" s="1"/>
  <c r="BI131" i="3"/>
  <c r="BH131" i="3"/>
  <c r="BG131" i="3"/>
  <c r="BF131" i="3"/>
  <c r="T131" i="3"/>
  <c r="R131" i="3"/>
  <c r="P131" i="3"/>
  <c r="BK131" i="3"/>
  <c r="J131" i="3"/>
  <c r="BE131" i="3"/>
  <c r="BI129" i="3"/>
  <c r="BH129" i="3"/>
  <c r="BG129" i="3"/>
  <c r="BF129" i="3"/>
  <c r="T129" i="3"/>
  <c r="R129" i="3"/>
  <c r="P129" i="3"/>
  <c r="BK129" i="3"/>
  <c r="J129" i="3"/>
  <c r="BE129" i="3" s="1"/>
  <c r="BI123" i="3"/>
  <c r="BH123" i="3"/>
  <c r="BG123" i="3"/>
  <c r="BF123" i="3"/>
  <c r="T123" i="3"/>
  <c r="R123" i="3"/>
  <c r="P123" i="3"/>
  <c r="BK123" i="3"/>
  <c r="J123" i="3"/>
  <c r="BE123" i="3"/>
  <c r="BI122" i="3"/>
  <c r="BH122" i="3"/>
  <c r="BG122" i="3"/>
  <c r="BF122" i="3"/>
  <c r="T122" i="3"/>
  <c r="R122" i="3"/>
  <c r="P122" i="3"/>
  <c r="BK122" i="3"/>
  <c r="J122" i="3"/>
  <c r="BE122" i="3" s="1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 s="1"/>
  <c r="BI118" i="3"/>
  <c r="BH118" i="3"/>
  <c r="BG118" i="3"/>
  <c r="BF118" i="3"/>
  <c r="T118" i="3"/>
  <c r="R118" i="3"/>
  <c r="P118" i="3"/>
  <c r="BK118" i="3"/>
  <c r="J118" i="3"/>
  <c r="BE118" i="3"/>
  <c r="BI114" i="3"/>
  <c r="BH114" i="3"/>
  <c r="BG114" i="3"/>
  <c r="BF114" i="3"/>
  <c r="T114" i="3"/>
  <c r="R114" i="3"/>
  <c r="P114" i="3"/>
  <c r="BK114" i="3"/>
  <c r="J114" i="3"/>
  <c r="BE114" i="3" s="1"/>
  <c r="BI108" i="3"/>
  <c r="BH108" i="3"/>
  <c r="BG108" i="3"/>
  <c r="BF108" i="3"/>
  <c r="T108" i="3"/>
  <c r="R108" i="3"/>
  <c r="R102" i="3" s="1"/>
  <c r="P108" i="3"/>
  <c r="BK108" i="3"/>
  <c r="J108" i="3"/>
  <c r="BE108" i="3"/>
  <c r="BI105" i="3"/>
  <c r="F34" i="3" s="1"/>
  <c r="BD53" i="1" s="1"/>
  <c r="BH105" i="3"/>
  <c r="BG105" i="3"/>
  <c r="BF105" i="3"/>
  <c r="T105" i="3"/>
  <c r="R105" i="3"/>
  <c r="P105" i="3"/>
  <c r="BK105" i="3"/>
  <c r="J105" i="3"/>
  <c r="BE105" i="3" s="1"/>
  <c r="BI103" i="3"/>
  <c r="BH103" i="3"/>
  <c r="F33" i="3" s="1"/>
  <c r="BC53" i="1" s="1"/>
  <c r="BG103" i="3"/>
  <c r="F32" i="3" s="1"/>
  <c r="BB53" i="1" s="1"/>
  <c r="BF103" i="3"/>
  <c r="T103" i="3"/>
  <c r="T102" i="3"/>
  <c r="T101" i="3" s="1"/>
  <c r="R103" i="3"/>
  <c r="P103" i="3"/>
  <c r="P102" i="3"/>
  <c r="P101" i="3" s="1"/>
  <c r="BK103" i="3"/>
  <c r="BK102" i="3" s="1"/>
  <c r="J103" i="3"/>
  <c r="BE103" i="3" s="1"/>
  <c r="J96" i="3"/>
  <c r="F96" i="3"/>
  <c r="F94" i="3"/>
  <c r="E92" i="3"/>
  <c r="J51" i="3"/>
  <c r="F51" i="3"/>
  <c r="F49" i="3"/>
  <c r="E47" i="3"/>
  <c r="J18" i="3"/>
  <c r="E18" i="3"/>
  <c r="F97" i="3" s="1"/>
  <c r="F52" i="3"/>
  <c r="J17" i="3"/>
  <c r="J12" i="3"/>
  <c r="J94" i="3" s="1"/>
  <c r="J49" i="3"/>
  <c r="E7" i="3"/>
  <c r="E45" i="3" s="1"/>
  <c r="E90" i="3"/>
  <c r="AY52" i="1"/>
  <c r="AX52" i="1"/>
  <c r="BI87" i="2"/>
  <c r="BH87" i="2"/>
  <c r="BG87" i="2"/>
  <c r="BF87" i="2"/>
  <c r="T87" i="2"/>
  <c r="R87" i="2"/>
  <c r="P87" i="2"/>
  <c r="BK87" i="2"/>
  <c r="J87" i="2"/>
  <c r="BE87" i="2" s="1"/>
  <c r="BI86" i="2"/>
  <c r="BH86" i="2"/>
  <c r="BG86" i="2"/>
  <c r="BF86" i="2"/>
  <c r="T86" i="2"/>
  <c r="R86" i="2"/>
  <c r="P86" i="2"/>
  <c r="BK86" i="2"/>
  <c r="BE86" i="2"/>
  <c r="BI85" i="2"/>
  <c r="BH85" i="2"/>
  <c r="BG85" i="2"/>
  <c r="BF85" i="2"/>
  <c r="T85" i="2"/>
  <c r="R85" i="2"/>
  <c r="P85" i="2"/>
  <c r="BK85" i="2"/>
  <c r="J85" i="2"/>
  <c r="BE85" i="2" s="1"/>
  <c r="BI84" i="2"/>
  <c r="BH84" i="2"/>
  <c r="BG84" i="2"/>
  <c r="BF84" i="2"/>
  <c r="T84" i="2"/>
  <c r="R84" i="2"/>
  <c r="P84" i="2"/>
  <c r="BK84" i="2"/>
  <c r="J84" i="2"/>
  <c r="BE84" i="2" s="1"/>
  <c r="BI83" i="2"/>
  <c r="BH83" i="2"/>
  <c r="BG83" i="2"/>
  <c r="BF83" i="2"/>
  <c r="T83" i="2"/>
  <c r="R83" i="2"/>
  <c r="P83" i="2"/>
  <c r="BK83" i="2"/>
  <c r="J83" i="2"/>
  <c r="BE83" i="2" s="1"/>
  <c r="BI82" i="2"/>
  <c r="BH82" i="2"/>
  <c r="BG82" i="2"/>
  <c r="BF82" i="2"/>
  <c r="T82" i="2"/>
  <c r="R82" i="2"/>
  <c r="P82" i="2"/>
  <c r="BK82" i="2"/>
  <c r="J82" i="2"/>
  <c r="BE82" i="2" s="1"/>
  <c r="BI81" i="2"/>
  <c r="BH81" i="2"/>
  <c r="F33" i="2" s="1"/>
  <c r="BC52" i="1" s="1"/>
  <c r="BG81" i="2"/>
  <c r="BF81" i="2"/>
  <c r="T81" i="2"/>
  <c r="T80" i="2" s="1"/>
  <c r="T79" i="2" s="1"/>
  <c r="T78" i="2" s="1"/>
  <c r="R81" i="2"/>
  <c r="R80" i="2" s="1"/>
  <c r="R79" i="2" s="1"/>
  <c r="R78" i="2" s="1"/>
  <c r="P81" i="2"/>
  <c r="P80" i="2" s="1"/>
  <c r="P79" i="2" s="1"/>
  <c r="P78" i="2" s="1"/>
  <c r="AU52" i="1" s="1"/>
  <c r="BK81" i="2"/>
  <c r="J81" i="2"/>
  <c r="BE81" i="2" s="1"/>
  <c r="J74" i="2"/>
  <c r="F74" i="2"/>
  <c r="F72" i="2"/>
  <c r="E70" i="2"/>
  <c r="J51" i="2"/>
  <c r="F51" i="2"/>
  <c r="F49" i="2"/>
  <c r="E47" i="2"/>
  <c r="J18" i="2"/>
  <c r="E18" i="2"/>
  <c r="F52" i="2" s="1"/>
  <c r="F75" i="2"/>
  <c r="J17" i="2"/>
  <c r="J12" i="2"/>
  <c r="J49" i="2" s="1"/>
  <c r="J72" i="2"/>
  <c r="E7" i="2"/>
  <c r="E68" i="2" s="1"/>
  <c r="AS51" i="1"/>
  <c r="L47" i="1"/>
  <c r="AM46" i="1"/>
  <c r="L46" i="1"/>
  <c r="AM44" i="1"/>
  <c r="L44" i="1"/>
  <c r="L42" i="1"/>
  <c r="L41" i="1"/>
  <c r="J31" i="2" l="1"/>
  <c r="AW52" i="1" s="1"/>
  <c r="BK80" i="2"/>
  <c r="J80" i="2" s="1"/>
  <c r="J58" i="2" s="1"/>
  <c r="F31" i="2"/>
  <c r="BA52" i="1" s="1"/>
  <c r="F33" i="8"/>
  <c r="BC58" i="1" s="1"/>
  <c r="J31" i="8"/>
  <c r="AW58" i="1" s="1"/>
  <c r="F31" i="8"/>
  <c r="BA58" i="1" s="1"/>
  <c r="BK133" i="8"/>
  <c r="J133" i="8" s="1"/>
  <c r="J60" i="8" s="1"/>
  <c r="BK352" i="8"/>
  <c r="J352" i="8" s="1"/>
  <c r="J66" i="8" s="1"/>
  <c r="BK162" i="8"/>
  <c r="J162" i="8" s="1"/>
  <c r="J61" i="8" s="1"/>
  <c r="BK189" i="8"/>
  <c r="J189" i="8" s="1"/>
  <c r="J62" i="8" s="1"/>
  <c r="BK115" i="8"/>
  <c r="J115" i="8" s="1"/>
  <c r="J59" i="8" s="1"/>
  <c r="BK208" i="8"/>
  <c r="J208" i="8" s="1"/>
  <c r="J64" i="8" s="1"/>
  <c r="F31" i="7"/>
  <c r="BA57" i="1" s="1"/>
  <c r="J30" i="6"/>
  <c r="AV56" i="1" s="1"/>
  <c r="BK102" i="6"/>
  <c r="J102" i="6" s="1"/>
  <c r="J60" i="6" s="1"/>
  <c r="F31" i="6"/>
  <c r="BA56" i="1" s="1"/>
  <c r="BK86" i="6"/>
  <c r="J86" i="6" s="1"/>
  <c r="J58" i="6" s="1"/>
  <c r="F32" i="6"/>
  <c r="BB56" i="1" s="1"/>
  <c r="J129" i="5"/>
  <c r="J66" i="5" s="1"/>
  <c r="BK128" i="5"/>
  <c r="J128" i="5" s="1"/>
  <c r="J65" i="5" s="1"/>
  <c r="F31" i="5"/>
  <c r="BA55" i="1" s="1"/>
  <c r="BK183" i="4"/>
  <c r="J183" i="4" s="1"/>
  <c r="J65" i="4" s="1"/>
  <c r="BK155" i="4"/>
  <c r="J155" i="4" s="1"/>
  <c r="J64" i="4" s="1"/>
  <c r="F30" i="4"/>
  <c r="AZ54" i="1" s="1"/>
  <c r="BK200" i="3"/>
  <c r="J200" i="3" s="1"/>
  <c r="J61" i="3" s="1"/>
  <c r="BK134" i="3"/>
  <c r="J134" i="3" s="1"/>
  <c r="J59" i="3" s="1"/>
  <c r="BK406" i="3"/>
  <c r="J406" i="3" s="1"/>
  <c r="J70" i="3" s="1"/>
  <c r="F31" i="3"/>
  <c r="BA53" i="1" s="1"/>
  <c r="BK346" i="3"/>
  <c r="BK605" i="3"/>
  <c r="J605" i="3" s="1"/>
  <c r="J79" i="3" s="1"/>
  <c r="BK438" i="3"/>
  <c r="J438" i="3" s="1"/>
  <c r="J71" i="3" s="1"/>
  <c r="BK480" i="3"/>
  <c r="J480" i="3" s="1"/>
  <c r="J73" i="3" s="1"/>
  <c r="F34" i="2"/>
  <c r="BD52" i="1" s="1"/>
  <c r="F32" i="2"/>
  <c r="BB52" i="1" s="1"/>
  <c r="J88" i="4"/>
  <c r="J58" i="4" s="1"/>
  <c r="BK87" i="4"/>
  <c r="R101" i="3"/>
  <c r="R100" i="3" s="1"/>
  <c r="R345" i="3"/>
  <c r="F30" i="3"/>
  <c r="AZ53" i="1" s="1"/>
  <c r="J30" i="3"/>
  <c r="AV53" i="1" s="1"/>
  <c r="J346" i="3"/>
  <c r="J68" i="3" s="1"/>
  <c r="BK345" i="3"/>
  <c r="J345" i="3" s="1"/>
  <c r="J67" i="3" s="1"/>
  <c r="T345" i="3"/>
  <c r="T100" i="3" s="1"/>
  <c r="F30" i="2"/>
  <c r="AZ52" i="1" s="1"/>
  <c r="J102" i="3"/>
  <c r="J58" i="3" s="1"/>
  <c r="BK101" i="3"/>
  <c r="P345" i="3"/>
  <c r="P100" i="3" s="1"/>
  <c r="AU53" i="1" s="1"/>
  <c r="E45" i="2"/>
  <c r="J30" i="2"/>
  <c r="AV52" i="1" s="1"/>
  <c r="AT52" i="1" s="1"/>
  <c r="J31" i="3"/>
  <c r="AW53" i="1" s="1"/>
  <c r="E76" i="4"/>
  <c r="J30" i="4"/>
  <c r="AV54" i="1" s="1"/>
  <c r="F30" i="5"/>
  <c r="AZ55" i="1" s="1"/>
  <c r="J90" i="5"/>
  <c r="J58" i="5" s="1"/>
  <c r="BK89" i="5"/>
  <c r="F32" i="5"/>
  <c r="BB55" i="1" s="1"/>
  <c r="BK114" i="5"/>
  <c r="J114" i="5" s="1"/>
  <c r="J62" i="5" s="1"/>
  <c r="F81" i="6"/>
  <c r="F52" i="6"/>
  <c r="F30" i="6"/>
  <c r="AZ56" i="1" s="1"/>
  <c r="P85" i="6"/>
  <c r="P84" i="6" s="1"/>
  <c r="AU56" i="1" s="1"/>
  <c r="F34" i="6"/>
  <c r="BD56" i="1" s="1"/>
  <c r="BK119" i="6"/>
  <c r="J119" i="6" s="1"/>
  <c r="J62" i="6" s="1"/>
  <c r="T135" i="6"/>
  <c r="J49" i="4"/>
  <c r="F52" i="4"/>
  <c r="J31" i="4"/>
  <c r="AW54" i="1" s="1"/>
  <c r="F31" i="4"/>
  <c r="BA54" i="1" s="1"/>
  <c r="F33" i="4"/>
  <c r="BC54" i="1" s="1"/>
  <c r="T129" i="5"/>
  <c r="T128" i="5" s="1"/>
  <c r="T88" i="5" s="1"/>
  <c r="P119" i="6"/>
  <c r="P133" i="8"/>
  <c r="P111" i="5"/>
  <c r="P89" i="5" s="1"/>
  <c r="P88" i="5" s="1"/>
  <c r="AU55" i="1" s="1"/>
  <c r="P129" i="5"/>
  <c r="P128" i="5" s="1"/>
  <c r="J78" i="6"/>
  <c r="J49" i="6"/>
  <c r="F33" i="6"/>
  <c r="BC56" i="1" s="1"/>
  <c r="R119" i="6"/>
  <c r="R85" i="6" s="1"/>
  <c r="R84" i="6" s="1"/>
  <c r="J30" i="7"/>
  <c r="AV57" i="1" s="1"/>
  <c r="F30" i="7"/>
  <c r="AZ57" i="1" s="1"/>
  <c r="J30" i="8"/>
  <c r="AV58" i="1" s="1"/>
  <c r="AT58" i="1" s="1"/>
  <c r="F30" i="8"/>
  <c r="AZ58" i="1" s="1"/>
  <c r="P89" i="8"/>
  <c r="J30" i="5"/>
  <c r="AV55" i="1" s="1"/>
  <c r="AT55" i="1" s="1"/>
  <c r="J31" i="6"/>
  <c r="AW56" i="1" s="1"/>
  <c r="T106" i="6"/>
  <c r="T85" i="6" s="1"/>
  <c r="T84" i="6" s="1"/>
  <c r="BK150" i="6"/>
  <c r="J150" i="6" s="1"/>
  <c r="J64" i="6" s="1"/>
  <c r="E45" i="7"/>
  <c r="E68" i="7"/>
  <c r="F52" i="7"/>
  <c r="J31" i="7"/>
  <c r="AW57" i="1" s="1"/>
  <c r="F33" i="7"/>
  <c r="BC57" i="1" s="1"/>
  <c r="T89" i="8"/>
  <c r="P150" i="6"/>
  <c r="F85" i="8"/>
  <c r="F52" i="8"/>
  <c r="J89" i="8"/>
  <c r="J57" i="8" s="1"/>
  <c r="F34" i="8"/>
  <c r="BD58" i="1" s="1"/>
  <c r="F32" i="8"/>
  <c r="BB58" i="1" s="1"/>
  <c r="T133" i="8"/>
  <c r="P80" i="7"/>
  <c r="P79" i="7" s="1"/>
  <c r="P78" i="7" s="1"/>
  <c r="AU57" i="1" s="1"/>
  <c r="F32" i="7"/>
  <c r="BB57" i="1" s="1"/>
  <c r="F34" i="7"/>
  <c r="BD57" i="1" s="1"/>
  <c r="T115" i="8"/>
  <c r="BK106" i="6"/>
  <c r="J106" i="6" s="1"/>
  <c r="J61" i="6" s="1"/>
  <c r="T119" i="6"/>
  <c r="P135" i="6"/>
  <c r="J82" i="8"/>
  <c r="J49" i="8"/>
  <c r="BK80" i="7"/>
  <c r="BK391" i="8"/>
  <c r="J391" i="8" s="1"/>
  <c r="J67" i="8" s="1"/>
  <c r="R391" i="8"/>
  <c r="R88" i="8" s="1"/>
  <c r="BK79" i="2" l="1"/>
  <c r="J79" i="2" s="1"/>
  <c r="J57" i="2" s="1"/>
  <c r="BD51" i="1"/>
  <c r="W30" i="1" s="1"/>
  <c r="BC51" i="1"/>
  <c r="W29" i="1" s="1"/>
  <c r="AT56" i="1"/>
  <c r="BB51" i="1"/>
  <c r="W28" i="1" s="1"/>
  <c r="BK129" i="4"/>
  <c r="J129" i="4" s="1"/>
  <c r="J62" i="4" s="1"/>
  <c r="BA51" i="1"/>
  <c r="AW51" i="1" s="1"/>
  <c r="AK27" i="1" s="1"/>
  <c r="BK78" i="2"/>
  <c r="J78" i="2" s="1"/>
  <c r="J56" i="2" s="1"/>
  <c r="AU51" i="1"/>
  <c r="BK100" i="3"/>
  <c r="J100" i="3" s="1"/>
  <c r="J101" i="3"/>
  <c r="J57" i="3" s="1"/>
  <c r="BK88" i="8"/>
  <c r="J88" i="8" s="1"/>
  <c r="P88" i="8"/>
  <c r="AU58" i="1" s="1"/>
  <c r="AT57" i="1"/>
  <c r="BK85" i="6"/>
  <c r="AT53" i="1"/>
  <c r="AZ51" i="1"/>
  <c r="T88" i="8"/>
  <c r="J89" i="5"/>
  <c r="J57" i="5" s="1"/>
  <c r="BK88" i="5"/>
  <c r="J88" i="5" s="1"/>
  <c r="BK86" i="4"/>
  <c r="J86" i="4" s="1"/>
  <c r="J87" i="4"/>
  <c r="J57" i="4" s="1"/>
  <c r="J80" i="7"/>
  <c r="J58" i="7" s="1"/>
  <c r="BK79" i="7"/>
  <c r="AT54" i="1"/>
  <c r="AX51" i="1" l="1"/>
  <c r="J27" i="2"/>
  <c r="J36" i="2" s="1"/>
  <c r="AY51" i="1"/>
  <c r="W27" i="1"/>
  <c r="J56" i="3"/>
  <c r="J27" i="3"/>
  <c r="AV51" i="1"/>
  <c r="W26" i="1"/>
  <c r="J56" i="4"/>
  <c r="J27" i="4"/>
  <c r="BK78" i="7"/>
  <c r="J78" i="7" s="1"/>
  <c r="J79" i="7"/>
  <c r="J57" i="7" s="1"/>
  <c r="J56" i="5"/>
  <c r="J27" i="5"/>
  <c r="J27" i="8"/>
  <c r="J56" i="8"/>
  <c r="BK84" i="6"/>
  <c r="J84" i="6" s="1"/>
  <c r="J85" i="6"/>
  <c r="J57" i="6" s="1"/>
  <c r="AG52" i="1" l="1"/>
  <c r="AN52" i="1" s="1"/>
  <c r="AG58" i="1"/>
  <c r="AN58" i="1" s="1"/>
  <c r="J36" i="8"/>
  <c r="AK26" i="1"/>
  <c r="AT51" i="1"/>
  <c r="J56" i="6"/>
  <c r="J27" i="6"/>
  <c r="AG54" i="1"/>
  <c r="AN54" i="1" s="1"/>
  <c r="J36" i="4"/>
  <c r="J36" i="3"/>
  <c r="AG53" i="1"/>
  <c r="AN53" i="1" s="1"/>
  <c r="J56" i="7"/>
  <c r="J27" i="7"/>
  <c r="J36" i="5"/>
  <c r="AG55" i="1"/>
  <c r="AN55" i="1" s="1"/>
  <c r="AG56" i="1" l="1"/>
  <c r="AN56" i="1" s="1"/>
  <c r="J36" i="6"/>
  <c r="AG57" i="1"/>
  <c r="AN57" i="1" s="1"/>
  <c r="J36" i="7"/>
  <c r="AG51" i="1" l="1"/>
  <c r="AN51" i="1" l="1"/>
  <c r="AK23" i="1"/>
  <c r="AK32" i="1" s="1"/>
</calcChain>
</file>

<file path=xl/sharedStrings.xml><?xml version="1.0" encoding="utf-8"?>
<sst xmlns="http://schemas.openxmlformats.org/spreadsheetml/2006/main" count="16402" uniqueCount="3024">
  <si>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</si>
  <si>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</si>
  <si>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</si>
  <si>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</si>
  <si>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</si>
  <si>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</si>
  <si>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</si>
  <si>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{eb493518-f9d5-4747-bbbf-491d75ff02e3}</t>
  </si>
  <si>
    <t>&gt;&gt;  skryté sloupce  &lt;&lt;</t>
  </si>
  <si>
    <t>0,01</t>
  </si>
  <si>
    <t>21</t>
  </si>
  <si>
    <t>15</t>
  </si>
  <si>
    <t>v ---  níže se nacházejí doplnkové a pomocné údaje k sestavám  --- v</t>
  </si>
  <si>
    <t>0,001</t>
  </si>
  <si>
    <t>Kód:</t>
  </si>
  <si>
    <t>Y245</t>
  </si>
  <si>
    <t>Stavba:</t>
  </si>
  <si>
    <t>Sportovní kabiny s klubovnou Stará Voda</t>
  </si>
  <si>
    <t>KSO:</t>
  </si>
  <si>
    <t>CC-CZ:</t>
  </si>
  <si>
    <t>Místo:</t>
  </si>
  <si>
    <t>Stará Voda</t>
  </si>
  <si>
    <t>Datum:</t>
  </si>
  <si>
    <t>8. 9. 2018</t>
  </si>
  <si>
    <t>Zadavatel:</t>
  </si>
  <si>
    <t>IČ:</t>
  </si>
  <si>
    <t>Obec Stará Voda</t>
  </si>
  <si>
    <t>DIČ:</t>
  </si>
  <si>
    <t>Uchazeč:</t>
  </si>
  <si>
    <t xml:space="preserve"> </t>
  </si>
  <si>
    <t>Projektant:</t>
  </si>
  <si>
    <t>ing.Janečková Zuzana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</si>
  <si>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</si>
  <si>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</si>
  <si>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</si>
  <si>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</si>
  <si>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</si>
  <si>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</si>
  <si>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</si>
  <si>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</si>
  <si>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</si>
  <si>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</si>
  <si>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</si>
  <si>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</si>
  <si>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</si>
  <si>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</si>
  <si>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</si>
  <si>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</si>
  <si>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</si>
  <si>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</si>
  <si>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</si>
  <si>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</si>
  <si>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</si>
  <si>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</si>
  <si>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</si>
  <si>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</si>
  <si>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</si>
  <si>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</si>
  <si>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</si>
  <si>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</si>
  <si>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</si>
  <si>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</si>
  <si>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</si>
  <si>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</si>
  <si>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</si>
  <si>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</si>
  <si>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</si>
  <si>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</si>
  <si>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</si>
  <si>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</si>
  <si>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</si>
  <si>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</si>
  <si>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</si>
  <si>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</si>
  <si>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</si>
  <si>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VRN</t>
  </si>
  <si>
    <t>STA</t>
  </si>
  <si>
    <t>1</t>
  </si>
  <si>
    <t>{59933c4b-32ac-4f11-b850-01f8fb43de47}</t>
  </si>
  <si>
    <t>2</t>
  </si>
  <si>
    <t>10</t>
  </si>
  <si>
    <t>Stavební část</t>
  </si>
  <si>
    <t>{8c684380-5b14-442a-8639-781e2950077c}</t>
  </si>
  <si>
    <t>20</t>
  </si>
  <si>
    <t>ZTI</t>
  </si>
  <si>
    <t>{bc24ba5f-a0cc-4511-9852-63b23504872f}</t>
  </si>
  <si>
    <t>30</t>
  </si>
  <si>
    <t>Plyn</t>
  </si>
  <si>
    <t>{b72d2a43-2dbc-40fd-8a79-514bd36cc9f3}</t>
  </si>
  <si>
    <t>40</t>
  </si>
  <si>
    <t>UT</t>
  </si>
  <si>
    <t>{cacb49be-612d-4bfc-877d-fc7f1ecc5ac6}</t>
  </si>
  <si>
    <t>50</t>
  </si>
  <si>
    <t>Větrání</t>
  </si>
  <si>
    <t>{daaca553-6f24-4c81-a521-3ff636976179}</t>
  </si>
  <si>
    <t>60</t>
  </si>
  <si>
    <t>Elektroinstalace, Slaboproud</t>
  </si>
  <si>
    <t>{a9e71a54-0af4-4945-a00a-fc3ab1812732}</t>
  </si>
  <si>
    <t>1) Krycí list soupisu</t>
  </si>
  <si>
    <t>2) Rekapitulace</t>
  </si>
  <si>
    <t>3) Soupis prací</t>
  </si>
  <si>
    <t>Zpět na list:</t>
  </si>
  <si>
    <t>Rekapitulace stavby</t>
  </si>
  <si>
    <t>Objekt:</t>
  </si>
  <si>
    <t>00 - VRN</t>
  </si>
  <si>
    <t>REKAPITULACE ČLENĚNÍ SOUPISU PRACÍ</t>
  </si>
  <si>
    <t>Kód dílu - Popis</t>
  </si>
  <si>
    <t>Cena celkem [CZK]</t>
  </si>
  <si>
    <t>Náklady soupisu celkem</t>
  </si>
  <si>
    <t>-1</t>
  </si>
  <si>
    <t>OST - Ostatní</t>
  </si>
  <si>
    <t xml:space="preserve">    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</si>
  <si>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</si>
  <si>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</si>
  <si>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</si>
  <si>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</si>
  <si>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</si>
  <si>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</si>
  <si>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</si>
  <si>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</si>
  <si>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</si>
  <si>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</si>
  <si>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</si>
  <si>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</si>
  <si>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</si>
  <si>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</si>
  <si>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OST</t>
  </si>
  <si>
    <t>Ostatní</t>
  </si>
  <si>
    <t>4</t>
  </si>
  <si>
    <t>ROZPOCET</t>
  </si>
  <si>
    <t>Vedlejší rozpočtové náklady</t>
  </si>
  <si>
    <t>K</t>
  </si>
  <si>
    <t>999-VRN-1</t>
  </si>
  <si>
    <t>geodetické práce před výstavbou</t>
  </si>
  <si>
    <t>kus</t>
  </si>
  <si>
    <t>1971865732</t>
  </si>
  <si>
    <t>999-VRN-3</t>
  </si>
  <si>
    <t>Geodetické práce po výstavbě</t>
  </si>
  <si>
    <t>1045070290</t>
  </si>
  <si>
    <t>3</t>
  </si>
  <si>
    <t>999-VRN-4</t>
  </si>
  <si>
    <t>Dokumentace skutečného provedení 3 paré</t>
  </si>
  <si>
    <t>-896617757</t>
  </si>
  <si>
    <t>999-VRN-5</t>
  </si>
  <si>
    <t>Zřízení staveniště, náklady na umístění stavební buňky, WC a oplocení staveniště</t>
  </si>
  <si>
    <t>-2067254196</t>
  </si>
  <si>
    <t>5</t>
  </si>
  <si>
    <t>999-VRN-6</t>
  </si>
  <si>
    <t>Dopravní značení na staveništi, zajištění PDZ po dobu rekonstrukce</t>
  </si>
  <si>
    <t>-1298429315</t>
  </si>
  <si>
    <t>6</t>
  </si>
  <si>
    <t>999-VRN-7</t>
  </si>
  <si>
    <t>-300318808</t>
  </si>
  <si>
    <t>7</t>
  </si>
  <si>
    <t>999-VRN-8</t>
  </si>
  <si>
    <t>Informační tabule s údaji o stavbě</t>
  </si>
  <si>
    <t>-915999640</t>
  </si>
  <si>
    <t>10 - Stavební část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</si>
  <si>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</si>
  <si>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</si>
  <si>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</si>
  <si>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</si>
  <si>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</si>
  <si>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</si>
  <si>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</si>
  <si>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</si>
  <si>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</si>
  <si>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</si>
  <si>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</si>
  <si>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</si>
  <si>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</si>
  <si>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</si>
  <si>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</si>
  <si>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</si>
  <si>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</si>
  <si>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</si>
  <si>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</si>
  <si>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</si>
  <si>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</si>
  <si>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</si>
  <si>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</si>
  <si>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</si>
  <si>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HSV</t>
  </si>
  <si>
    <t>Práce a dodávky HSV</t>
  </si>
  <si>
    <t>Zemní práce</t>
  </si>
  <si>
    <t>121101103</t>
  </si>
  <si>
    <t>Sejmutí ornice s přemístěním na vzdálenost do 250 m</t>
  </si>
  <si>
    <t>m3</t>
  </si>
  <si>
    <t>CS ÚRS 2018 01</t>
  </si>
  <si>
    <t>780972465</t>
  </si>
  <si>
    <t>VV</t>
  </si>
  <si>
    <t>41*0,15 "výměra dle TZ</t>
  </si>
  <si>
    <t>122201102</t>
  </si>
  <si>
    <t>Odkopávky a prokopávky nezapažené v hornině tř. 3 objem do 1000 m3</t>
  </si>
  <si>
    <t>963502073</t>
  </si>
  <si>
    <t>(22+3,15)*(13+1,675)*0,375 "klubovna</t>
  </si>
  <si>
    <t>5,2*11,2*0,44 "zpevněná plocha</t>
  </si>
  <si>
    <t>132201202</t>
  </si>
  <si>
    <t>Hloubení rýh š do 2000 mm v hornině tř. 3 objemu do 1000 m3</t>
  </si>
  <si>
    <t>-1744692538</t>
  </si>
  <si>
    <t>(21,9*2+4,3*2+0,45*2+1,375*2+0,6*2+4,825*2)*0,8*1,125*1,5</t>
  </si>
  <si>
    <t>20,3*0,45*1,125*1,5</t>
  </si>
  <si>
    <t>(20,3+4,825)*0,6*1,125*1,5</t>
  </si>
  <si>
    <t>(0,8*0,45+0,5*0,42)*1,125*1,5</t>
  </si>
  <si>
    <t>(3,275*2+2,29)*0,6*1,125*1,5</t>
  </si>
  <si>
    <t>133201101</t>
  </si>
  <si>
    <t>Hloubení šachet v hornině tř. 3 objemu do 100 m3</t>
  </si>
  <si>
    <t>-967130004</t>
  </si>
  <si>
    <t>1*1,3*0,86</t>
  </si>
  <si>
    <t>1,55*1,1*1,22</t>
  </si>
  <si>
    <t>0,6*0,6*1,125*13*1,5</t>
  </si>
  <si>
    <t>161101101</t>
  </si>
  <si>
    <t>Svislé přemístění výkopku z horniny tř. 1 až 4 hl výkopu do 2,5 m</t>
  </si>
  <si>
    <t>-1575065245</t>
  </si>
  <si>
    <t>164,03+141,082+11,096</t>
  </si>
  <si>
    <t>162701105</t>
  </si>
  <si>
    <t>Vodorovné přemístění do 10000 m výkopku/sypaniny z horniny tř. 1 až 4</t>
  </si>
  <si>
    <t>621945612</t>
  </si>
  <si>
    <t>171201201</t>
  </si>
  <si>
    <t>Uložení sypaniny na skládky</t>
  </si>
  <si>
    <t>659672991</t>
  </si>
  <si>
    <t>8</t>
  </si>
  <si>
    <t>171201211</t>
  </si>
  <si>
    <t>Poplatek za uložení stavebního odpadu - zeminy a kameniva na skládce</t>
  </si>
  <si>
    <t>t</t>
  </si>
  <si>
    <t>-823683306</t>
  </si>
  <si>
    <t>9</t>
  </si>
  <si>
    <t>174101101</t>
  </si>
  <si>
    <t>Zásyp jam, šachet rýh nebo kolem objektů sypaninou se zhutněním</t>
  </si>
  <si>
    <t>425449876</t>
  </si>
  <si>
    <t>(21,9*2+4,3*2+0,45*2+1,375*2+0,6*2+4,825*2)*0,8*1,25*0,5</t>
  </si>
  <si>
    <t>20,3*0,45*1,025*0,5</t>
  </si>
  <si>
    <t>(20,3+4,825)*0,6*1,025*0,5</t>
  </si>
  <si>
    <t>(0,8*0,45+0,5*0,42)*1,025*0,5</t>
  </si>
  <si>
    <t>(3,275*2+2,29)*0,6*1,025*0,5</t>
  </si>
  <si>
    <t>M</t>
  </si>
  <si>
    <t>58331200</t>
  </si>
  <si>
    <t>štěrkopísek netříděný zásypový materiál</t>
  </si>
  <si>
    <t>-699003561</t>
  </si>
  <si>
    <t>48,868*2 'Přepočtené koeficientem množství</t>
  </si>
  <si>
    <t>11</t>
  </si>
  <si>
    <t>181951102</t>
  </si>
  <si>
    <t>Úprava pláně v hornině tř. 1 až 4 se zhutněním</t>
  </si>
  <si>
    <t>m2</t>
  </si>
  <si>
    <t>1875641226</t>
  </si>
  <si>
    <t>(22+3,15)*(13+1,675) "klubovna</t>
  </si>
  <si>
    <t>5,2*11,2 "zpevněná plocha</t>
  </si>
  <si>
    <t>Zakládání</t>
  </si>
  <si>
    <t>12</t>
  </si>
  <si>
    <t>274313711</t>
  </si>
  <si>
    <t>Základové pásy z betonu tř. C 20/25</t>
  </si>
  <si>
    <t>1907743360</t>
  </si>
  <si>
    <t>(21,9*2+4,3*2+0,45*2+1,375*2+0,6*2+4,825*2)*0,8*1,025</t>
  </si>
  <si>
    <t>20,3*0,45*1,025</t>
  </si>
  <si>
    <t>(20,3+4,825)*0,6*1,025</t>
  </si>
  <si>
    <t>(0,8*0,45+0,5*0,42)*1,025</t>
  </si>
  <si>
    <t>(3,275*2+2,29)*0,6*1,025</t>
  </si>
  <si>
    <t>13</t>
  </si>
  <si>
    <t>274351121</t>
  </si>
  <si>
    <t>Zřízení bednění základových pasů rovného</t>
  </si>
  <si>
    <t>1194464364</t>
  </si>
  <si>
    <t>(21,9*2+13,15*2+20,3*4+14,875*2+4,825*2+4,3*2+1,375*2+4,875*4+0,42*4)*1,025</t>
  </si>
  <si>
    <t>(3,275*2+3,49+2,675*2+2,29)*1,025</t>
  </si>
  <si>
    <t>14</t>
  </si>
  <si>
    <t>274351122</t>
  </si>
  <si>
    <t>Odstranění bednění základových pasů rovného</t>
  </si>
  <si>
    <t>-607631147</t>
  </si>
  <si>
    <t>275313711</t>
  </si>
  <si>
    <t>Základové patky z betonu tř. C 20/25</t>
  </si>
  <si>
    <t>-461632890</t>
  </si>
  <si>
    <t>0,6*0,6*1,025*13</t>
  </si>
  <si>
    <t>16</t>
  </si>
  <si>
    <t>275351121</t>
  </si>
  <si>
    <t>Zřízení bednění základových patek</t>
  </si>
  <si>
    <t>138067444</t>
  </si>
  <si>
    <t>0,6*4*1,025*13</t>
  </si>
  <si>
    <t>17</t>
  </si>
  <si>
    <t>275351122</t>
  </si>
  <si>
    <t>Odstranění bednění základových patek</t>
  </si>
  <si>
    <t>1386219248</t>
  </si>
  <si>
    <t>Svislé a kompletní konstrukce</t>
  </si>
  <si>
    <t>18</t>
  </si>
  <si>
    <t>311235141</t>
  </si>
  <si>
    <t>Zdivo jednovrstvé z cihel broušených přes P10 do P15 na tenkovrstvou maltu tloušťky 240 mm</t>
  </si>
  <si>
    <t>-501052160</t>
  </si>
  <si>
    <t>21,1*3,25</t>
  </si>
  <si>
    <t>-1,05*2,1*3</t>
  </si>
  <si>
    <t>19</t>
  </si>
  <si>
    <t>311235181</t>
  </si>
  <si>
    <t>Zdivo jednovrstvé z cihel broušených do P10 na tenkovrstvou maltu tl 380 mm</t>
  </si>
  <si>
    <t>1709466212</t>
  </si>
  <si>
    <t>(22*2+12,35*2-1,65-0,975-1,65-2,5)*0,5</t>
  </si>
  <si>
    <t>311235211</t>
  </si>
  <si>
    <t>Zdivo jednovrstvé z cihel broušených do P10 na tenkovrstvou maltu tl 440 mm</t>
  </si>
  <si>
    <t>1381641937</t>
  </si>
  <si>
    <t>(22*2+12,35*2)*2,75+16,1</t>
  </si>
  <si>
    <t>-1,6*1,65*8</t>
  </si>
  <si>
    <t>-1,65*1,95*2</t>
  </si>
  <si>
    <t>-0,975*1,95</t>
  </si>
  <si>
    <t>-0,8*0,625*7</t>
  </si>
  <si>
    <t>-0,9*1,625</t>
  </si>
  <si>
    <t>5,4*3,25</t>
  </si>
  <si>
    <t>311-OBK</t>
  </si>
  <si>
    <t>Obezdívka krbu s povrchem z bet.stěrky - viz projekt interiéru</t>
  </si>
  <si>
    <t>soubor</t>
  </si>
  <si>
    <t>-772988346</t>
  </si>
  <si>
    <t>22</t>
  </si>
  <si>
    <t>314236102</t>
  </si>
  <si>
    <t>Komínové těleso třísložkové 1průduchové cihelné z keramických vložek D 16 cm napojení 90° v 3 m</t>
  </si>
  <si>
    <t>-1761342978</t>
  </si>
  <si>
    <t>23</t>
  </si>
  <si>
    <t>314236103</t>
  </si>
  <si>
    <t>Komínové těleso třísložkové 1průduchové cihelné z keramických vložek D 20 cm napojení 90° v 3 m</t>
  </si>
  <si>
    <t>-1120593988</t>
  </si>
  <si>
    <t>24</t>
  </si>
  <si>
    <t>314236112</t>
  </si>
  <si>
    <t>Příplatek ke komínovému tělesu třísložkovému cihelnému z keramických vložek D 16 cm ZKD 1 m výšky</t>
  </si>
  <si>
    <t>m</t>
  </si>
  <si>
    <t>-1522221639</t>
  </si>
  <si>
    <t>25</t>
  </si>
  <si>
    <t>314236113</t>
  </si>
  <si>
    <t>Příplatek ke komínovému tělesu třísložkovému cihelnému z keramických vložek D 20 cm ZKD 1 m výšky</t>
  </si>
  <si>
    <t>877082109</t>
  </si>
  <si>
    <t>26</t>
  </si>
  <si>
    <t>314236125</t>
  </si>
  <si>
    <t>Komínový návlek imitace obezdění v 100 cm pro 1průduchový cihelný komín</t>
  </si>
  <si>
    <t>1509982865</t>
  </si>
  <si>
    <t>27</t>
  </si>
  <si>
    <t>314236132</t>
  </si>
  <si>
    <t>Komínová hlava z pohledových prstenců pro třísložkový 1průduchový cihelný komín D 16 cm</t>
  </si>
  <si>
    <t>-1854866137</t>
  </si>
  <si>
    <t>28</t>
  </si>
  <si>
    <t>314236133</t>
  </si>
  <si>
    <t>Komínová hlava z pohledových prstenců pro třísložkový 1průduchový cihelný komín D 20 cm</t>
  </si>
  <si>
    <t>1605895470</t>
  </si>
  <si>
    <t>29</t>
  </si>
  <si>
    <t>317168052</t>
  </si>
  <si>
    <t>Překlad keramický vysoký v 238 mm dl 1250 mm</t>
  </si>
  <si>
    <t>850826740</t>
  </si>
  <si>
    <t>5*5</t>
  </si>
  <si>
    <t>8*2</t>
  </si>
  <si>
    <t>317168053</t>
  </si>
  <si>
    <t>Překlad keramický vysoký v 238 mm dl 1500 mm</t>
  </si>
  <si>
    <t>-1663579509</t>
  </si>
  <si>
    <t>2*3</t>
  </si>
  <si>
    <t>31</t>
  </si>
  <si>
    <t>317168055</t>
  </si>
  <si>
    <t>Překlad keramický vysoký v 238 mm dl 2000 mm</t>
  </si>
  <si>
    <t>-490441322</t>
  </si>
  <si>
    <t>5*8</t>
  </si>
  <si>
    <t>32</t>
  </si>
  <si>
    <t>317168056</t>
  </si>
  <si>
    <t>Překlad keramický vysoký v 238 mm dl 2250 mm</t>
  </si>
  <si>
    <t>-160710329</t>
  </si>
  <si>
    <t>2*5</t>
  </si>
  <si>
    <t>33</t>
  </si>
  <si>
    <t>317168059</t>
  </si>
  <si>
    <t>Překlad keramický vysoký v 238 mm dl 3000 mm</t>
  </si>
  <si>
    <t>-2067862950</t>
  </si>
  <si>
    <t>1*5</t>
  </si>
  <si>
    <t>34</t>
  </si>
  <si>
    <t>317998113</t>
  </si>
  <si>
    <t>Tepelná izolace mezi překlady v 24 cm z polystyrénu tl 80 mm</t>
  </si>
  <si>
    <t>-456576675</t>
  </si>
  <si>
    <t>2*8+2,25*4+3+1,25*5</t>
  </si>
  <si>
    <t>35</t>
  </si>
  <si>
    <t>342244201</t>
  </si>
  <si>
    <t>Příčka z cihel broušených na tenkovrstvou maltu tloušťky 80 mm</t>
  </si>
  <si>
    <t>2112209420</t>
  </si>
  <si>
    <t>(1,7*2+0,9*2+1,875+4,4+1,55*2+1,875+0,9*2+1,9+1,8+1,9*2+1,55+2,7+2,15+1,8+1,9*2+1,55)*3,5</t>
  </si>
  <si>
    <t>-1,4*9</t>
  </si>
  <si>
    <t>-1,6*2</t>
  </si>
  <si>
    <t>-1,6*2,7</t>
  </si>
  <si>
    <t>36</t>
  </si>
  <si>
    <t>342244221</t>
  </si>
  <si>
    <t>Příčka z cihel broušených na tenkovrstvou maltu tloušťky 140 mm</t>
  </si>
  <si>
    <t>660757796</t>
  </si>
  <si>
    <t>(5,3+5,4+21,1+4,85*4+1*2)*3,5</t>
  </si>
  <si>
    <t>-1,6*3</t>
  </si>
  <si>
    <t>21,1*0,75 "dozdívka nad věncem</t>
  </si>
  <si>
    <t>37</t>
  </si>
  <si>
    <t>342291121</t>
  </si>
  <si>
    <t>Ukotvení příček k cihelným konstrukcím plochými kotvami</t>
  </si>
  <si>
    <t>-1403150660</t>
  </si>
  <si>
    <t>3,5*40</t>
  </si>
  <si>
    <t>Vodorovné konstrukce</t>
  </si>
  <si>
    <t>38</t>
  </si>
  <si>
    <t>417388132</t>
  </si>
  <si>
    <t>Ztužující věnec keramických stropů tl 21 cm pro vnější zdi š 44 cm</t>
  </si>
  <si>
    <t>12279552</t>
  </si>
  <si>
    <t>22*2+12,35*2+5,4</t>
  </si>
  <si>
    <t>39</t>
  </si>
  <si>
    <t>417388162</t>
  </si>
  <si>
    <t>Ztužující věnec keramických stropů tl 21 cm pro vnitřní zdi š 24 cm</t>
  </si>
  <si>
    <t>616967287</t>
  </si>
  <si>
    <t>Komunikace pozemní</t>
  </si>
  <si>
    <t>564231111</t>
  </si>
  <si>
    <t>Podklad nebo podsyp ze štěrkopísku ŠP tl 100 mm</t>
  </si>
  <si>
    <t>112799518</t>
  </si>
  <si>
    <t>13*21,9 "klubovna</t>
  </si>
  <si>
    <t>0,6*0,6*13</t>
  </si>
  <si>
    <t>57,5 "zpevněná plocha 122</t>
  </si>
  <si>
    <t>41</t>
  </si>
  <si>
    <t>564811111</t>
  </si>
  <si>
    <t>Podklad ze štěrkodrtě ŠD tl 50 mm</t>
  </si>
  <si>
    <t>296617171</t>
  </si>
  <si>
    <t>42</t>
  </si>
  <si>
    <t>564831111</t>
  </si>
  <si>
    <t>Podklad ze štěrkodrtě ŠD tl 100 mm</t>
  </si>
  <si>
    <t>-2083383685</t>
  </si>
  <si>
    <t>65,75 "terasa - 119</t>
  </si>
  <si>
    <t>43</t>
  </si>
  <si>
    <t>564851111</t>
  </si>
  <si>
    <t>Podklad ze štěrkodrtě ŠD tl 150 mm</t>
  </si>
  <si>
    <t>-1214108034</t>
  </si>
  <si>
    <t>44</t>
  </si>
  <si>
    <t>564861111</t>
  </si>
  <si>
    <t>Podklad ze štěrkodrtě ŠD tl 200 mm</t>
  </si>
  <si>
    <t>282227551</t>
  </si>
  <si>
    <t>45</t>
  </si>
  <si>
    <t>596212211</t>
  </si>
  <si>
    <t>Kladení zámkové dlažby pozemních komunikací tl 80 mm skupiny A pl do 100 m2</t>
  </si>
  <si>
    <t>1382507420</t>
  </si>
  <si>
    <t>46</t>
  </si>
  <si>
    <t>59245020</t>
  </si>
  <si>
    <t>dlažba skladebná betonová 20x10x8 cm přírodní</t>
  </si>
  <si>
    <t>-1057274074</t>
  </si>
  <si>
    <t>65,75*1,03 'Přepočtené koeficientem množství</t>
  </si>
  <si>
    <t>47</t>
  </si>
  <si>
    <t>596212312</t>
  </si>
  <si>
    <t>Kladení zámkové dlažby pozemních komunikací tl 100 mm skupiny A pl do 300 m2</t>
  </si>
  <si>
    <t>-1946710023</t>
  </si>
  <si>
    <t>48</t>
  </si>
  <si>
    <t>59245220</t>
  </si>
  <si>
    <t>dlažba zámková profilová základní 19,6x16,1x10 cm přírodní</t>
  </si>
  <si>
    <t>62077332</t>
  </si>
  <si>
    <t>57,5*1,03 'Přepočtené koeficientem množství</t>
  </si>
  <si>
    <t>49</t>
  </si>
  <si>
    <t>596841220</t>
  </si>
  <si>
    <t>Kladení betonové dlažby komunikací pro pěší do lože z cement malty vel do 0,25 m2 plochy do 50 m2</t>
  </si>
  <si>
    <t>1597676379</t>
  </si>
  <si>
    <t xml:space="preserve">8,3"118 </t>
  </si>
  <si>
    <t>59248005</t>
  </si>
  <si>
    <t>dlažba skladebná betonová 30x30x5cm přírodní</t>
  </si>
  <si>
    <t>-1815788770</t>
  </si>
  <si>
    <t>8,3*1,05 'Přepočtené koeficientem množství</t>
  </si>
  <si>
    <t>Úpravy povrchů, podlahy a osazování výplní</t>
  </si>
  <si>
    <t>51</t>
  </si>
  <si>
    <t>612321121</t>
  </si>
  <si>
    <t>Vápenocementová omítka hladká jednovrstvá vnitřních stěn nanášená ručně</t>
  </si>
  <si>
    <t>2004596271</t>
  </si>
  <si>
    <t>347,356 "omítka pod obklad</t>
  </si>
  <si>
    <t>52</t>
  </si>
  <si>
    <t>612321141</t>
  </si>
  <si>
    <t>Vápenocementová omítka štuková dvouvrstvá vnitřních stěn nanášená ručně</t>
  </si>
  <si>
    <t>-116808580</t>
  </si>
  <si>
    <t>(7*2+0,45*2)*3 "101</t>
  </si>
  <si>
    <t>-1,6*-1,4-2,1</t>
  </si>
  <si>
    <t>(11,5*2+1,7)*3 "102</t>
  </si>
  <si>
    <t>-1,6*4-2,1</t>
  </si>
  <si>
    <t>(2,4*2+1,7*2)*3 "103</t>
  </si>
  <si>
    <t>-1,6</t>
  </si>
  <si>
    <t>(4,85*2+3,6*2)*0,9 "104</t>
  </si>
  <si>
    <t>(0,9*2+1,875*2+3,4*2+1,875*2+0,9*4)*0,9 "105</t>
  </si>
  <si>
    <t>(4,85*2+3,75*2)*0,9 "106</t>
  </si>
  <si>
    <t>(1,55*2*2+0,9*4+1*2+1,875*2+0,9*2+1,875*2+1,6*2+1,8*2+0,9*4)*0,9 "107</t>
  </si>
  <si>
    <t>(4,85*2+2,95*2)*0,9 "108</t>
  </si>
  <si>
    <t>(1,9*2+1,7*2)*0,9 "109</t>
  </si>
  <si>
    <t>(2,6*2+1,8*2)*0,9 "110</t>
  </si>
  <si>
    <t>(2,15*2+1,8*2)*0,9 "111</t>
  </si>
  <si>
    <t>(1,5*2+1,9*2+1,9*2+1,6*+0,9*4+1,55*4)*0,9 "112</t>
  </si>
  <si>
    <t>(1,9*2+0,9*4+2,2*2+1,55*4)*0,9 "113</t>
  </si>
  <si>
    <t>(0,9*2+1,9*2)*1,5 "114</t>
  </si>
  <si>
    <t>(9,25*2+3,6*2+5,35*2)*3 "115,116</t>
  </si>
  <si>
    <t>(5,4*2+2,35*2)*0,9 "117</t>
  </si>
  <si>
    <t>(5,3*2+3,335*2)*3 "120</t>
  </si>
  <si>
    <t>-2,4*2,5</t>
  </si>
  <si>
    <t>(5,3*2+1,915*2)*3 "121</t>
  </si>
  <si>
    <t>-2,1</t>
  </si>
  <si>
    <t>53</t>
  </si>
  <si>
    <t>622142001</t>
  </si>
  <si>
    <t>Potažení vnějších stěn sklovláknitým pletivem vtlačeným do tenkovrstvé hmoty</t>
  </si>
  <si>
    <t>1566489070</t>
  </si>
  <si>
    <t>(22*2+13*2-1,65*2-2,5)*0,41</t>
  </si>
  <si>
    <t>54</t>
  </si>
  <si>
    <t>622311141</t>
  </si>
  <si>
    <t>Vápenná omítka štuková dvouvrstvá vnějších stěn nanášená ručně</t>
  </si>
  <si>
    <t>1632181545</t>
  </si>
  <si>
    <t>(22*2+13,25*2)*3,1</t>
  </si>
  <si>
    <t>22*0,375</t>
  </si>
  <si>
    <t>13,9</t>
  </si>
  <si>
    <t>-1,65*2,5*2</t>
  </si>
  <si>
    <t>-0,975*2,05</t>
  </si>
  <si>
    <t>((1,6+1,65*2)*8+0,9+1,625*2+(0,8+0,625*2)*7+(1,65+2*2)*2+0,975+1,55*2+2,4+2*2)*0,1</t>
  </si>
  <si>
    <t>55</t>
  </si>
  <si>
    <t>622511111</t>
  </si>
  <si>
    <t>Tenkovrstvá akrylátová mozaiková střednězrnná omítka včetně penetrace vnějších stěn</t>
  </si>
  <si>
    <t>1755425879</t>
  </si>
  <si>
    <t>56</t>
  </si>
  <si>
    <t>629991011</t>
  </si>
  <si>
    <t>Zakrytí výplní otvorů a svislých ploch fólií přilepenou lepící páskou</t>
  </si>
  <si>
    <t>-2101737828</t>
  </si>
  <si>
    <t>1,6*1,65*8</t>
  </si>
  <si>
    <t>0,9*1,625</t>
  </si>
  <si>
    <t>0,8*0,625*7</t>
  </si>
  <si>
    <t>1,65*2,5*2</t>
  </si>
  <si>
    <t>0,975*2,05</t>
  </si>
  <si>
    <t>2,4*2,5</t>
  </si>
  <si>
    <t>42,332</t>
  </si>
  <si>
    <t>57</t>
  </si>
  <si>
    <t>631311114</t>
  </si>
  <si>
    <t>Mazanina tl do 80 mm z betonu prostého bez zvýšených nároků na prostředí tř. C 16/20</t>
  </si>
  <si>
    <t>625640474</t>
  </si>
  <si>
    <t>(11,9+19,55+4+4,7+50+19+12,7)*0,055 "P1</t>
  </si>
  <si>
    <t>(17,45+9,45+18,2+10,5+10,7+3,25+3,9+8,9+7,2+1,7+10,15)*0,055 "P2</t>
  </si>
  <si>
    <t>17,75*0,055 "P4</t>
  </si>
  <si>
    <t>58</t>
  </si>
  <si>
    <t>631311135</t>
  </si>
  <si>
    <t>Mazanina tl do 240 mm z betonu prostého bez zvýšených nároků na prostředí tř. C 20/25</t>
  </si>
  <si>
    <t>1250381955</t>
  </si>
  <si>
    <t>21,9*13*0,15</t>
  </si>
  <si>
    <t>3,275*3,49*0,15</t>
  </si>
  <si>
    <t>59</t>
  </si>
  <si>
    <t>631319171</t>
  </si>
  <si>
    <t>Příplatek k mazanině tl do 80 mm za stržení povrchu spodní vrstvy před vložením výztuže</t>
  </si>
  <si>
    <t>-969173690</t>
  </si>
  <si>
    <t>13,255*0,5 'Přepočtené koeficientem množství</t>
  </si>
  <si>
    <t>631319175</t>
  </si>
  <si>
    <t>Příplatek k mazanině tl do 240 mm za stržení povrchu spodní vrstvy před vložením výztuže</t>
  </si>
  <si>
    <t>-1202228527</t>
  </si>
  <si>
    <t>44,419*0,5 'Přepočtené koeficientem množství</t>
  </si>
  <si>
    <t>61</t>
  </si>
  <si>
    <t>631351101</t>
  </si>
  <si>
    <t>Zřízení bednění rýh a hran v podlahách</t>
  </si>
  <si>
    <t>589025685</t>
  </si>
  <si>
    <t>(21,9*2+13*2+3,275*2)*0,15</t>
  </si>
  <si>
    <t>62</t>
  </si>
  <si>
    <t>631351102</t>
  </si>
  <si>
    <t>Odstranění bednění rýh a hran v podlahách</t>
  </si>
  <si>
    <t>1456386119</t>
  </si>
  <si>
    <t>63</t>
  </si>
  <si>
    <t>631362021</t>
  </si>
  <si>
    <t>Výztuž mazanin svařovanými sítěmi Kari</t>
  </si>
  <si>
    <t>-1402142643</t>
  </si>
  <si>
    <t>21,9*13*5,4*1,2/1000</t>
  </si>
  <si>
    <t>3,275*3,49*5,4*1,2/1000</t>
  </si>
  <si>
    <t>(11,9+19,55+4+4,7+50+19+12,7)*1,98*1,2/1000 "P1</t>
  </si>
  <si>
    <t>(17,45+9,45+18,2+10,5+10,7+3,25+3,9+8,9+7,2+1,7+10,15)*1,98*1,2/1000 "P2</t>
  </si>
  <si>
    <t>17,75*1,98*1,2/1000 "P4</t>
  </si>
  <si>
    <t>64</t>
  </si>
  <si>
    <t>632451032</t>
  </si>
  <si>
    <t>Vyrovnávací potěr tl do 30 mm z MC 15 provedený v ploše</t>
  </si>
  <si>
    <t>749274711</t>
  </si>
  <si>
    <t>21,9*13 "základy</t>
  </si>
  <si>
    <t>3,275*3,49</t>
  </si>
  <si>
    <t>65</t>
  </si>
  <si>
    <t>632451455</t>
  </si>
  <si>
    <t>Potěr pískocementový tl do 50 mm tř. C 20 běžný</t>
  </si>
  <si>
    <t>697766651</t>
  </si>
  <si>
    <t>21,9*13</t>
  </si>
  <si>
    <t>66</t>
  </si>
  <si>
    <t>637121112</t>
  </si>
  <si>
    <t>Okapový chodník z kačírku tl 150 mm s udusáním</t>
  </si>
  <si>
    <t>1352103109</t>
  </si>
  <si>
    <t>(22,5+9,1)*0,5</t>
  </si>
  <si>
    <t>67</t>
  </si>
  <si>
    <t>642942111</t>
  </si>
  <si>
    <t>Osazování zárubní nebo rámů dveřních kovových do 2,5 m2 na MC</t>
  </si>
  <si>
    <t>126573399</t>
  </si>
  <si>
    <t>4+2+3+12+1</t>
  </si>
  <si>
    <t>68</t>
  </si>
  <si>
    <t>55331102</t>
  </si>
  <si>
    <t>zárubeň ocelová pro běžné zdění hranatý profil 95 700 L/P</t>
  </si>
  <si>
    <t>1010594683</t>
  </si>
  <si>
    <t>69</t>
  </si>
  <si>
    <t>55331104</t>
  </si>
  <si>
    <t>zárubeň ocelová pro běžné zdění hranatý profil 95 800 L/P</t>
  </si>
  <si>
    <t>1990255774</t>
  </si>
  <si>
    <t>70</t>
  </si>
  <si>
    <t>55331212</t>
  </si>
  <si>
    <t>zárubeň ocelová pro běžné zdění hranatý profil s drážkou 145 700 L/P</t>
  </si>
  <si>
    <t>-874106728</t>
  </si>
  <si>
    <t>71</t>
  </si>
  <si>
    <t>55331213</t>
  </si>
  <si>
    <t>zárubeň ocelová pro běžné zdění hranatý profil s drážkou 145 800 L/P</t>
  </si>
  <si>
    <t>2046908610</t>
  </si>
  <si>
    <t>Trubní vedení</t>
  </si>
  <si>
    <t>72</t>
  </si>
  <si>
    <t>894215111</t>
  </si>
  <si>
    <t>Šachtice domovní kanalizační obestavěný prostor do 1,3 m3 se stěnami z betonu s poklopem</t>
  </si>
  <si>
    <t>2107083668</t>
  </si>
  <si>
    <t>1,3*1*0,76</t>
  </si>
  <si>
    <t>1,55*1,1*1,12</t>
  </si>
  <si>
    <t>Ostatní konstrukce a práce, bourání</t>
  </si>
  <si>
    <t>73</t>
  </si>
  <si>
    <t>916231212</t>
  </si>
  <si>
    <t>Osazení chodníkového obrubníku betonového stojatého bez boční opěry do lože z betonu prostého</t>
  </si>
  <si>
    <t>-1129997926</t>
  </si>
  <si>
    <t>2,89*4+2,76*9 "terasa</t>
  </si>
  <si>
    <t>11+5,2*2+5,6 "zpevněná plocha</t>
  </si>
  <si>
    <t>(22,5+9,1+0,5+0,5) "okapový chodník</t>
  </si>
  <si>
    <t>74</t>
  </si>
  <si>
    <t>59217007</t>
  </si>
  <si>
    <t>obrubník betonový parkový 50x8x20cm</t>
  </si>
  <si>
    <t>-1652473377</t>
  </si>
  <si>
    <t>63,4*1,05 'Přepočtené koeficientem množství</t>
  </si>
  <si>
    <t>75</t>
  </si>
  <si>
    <t>59217019</t>
  </si>
  <si>
    <t>obrubník betonový chodníkový 100x10x20 cm</t>
  </si>
  <si>
    <t>1048592368</t>
  </si>
  <si>
    <t>32,6*1,02 'Přepočtené koeficientem množství</t>
  </si>
  <si>
    <t>76</t>
  </si>
  <si>
    <t>941211111</t>
  </si>
  <si>
    <t>Montáž lešení řadového rámového lehkého zatížení do 200 kg/m2 š do 0,9 m v do 10 m</t>
  </si>
  <si>
    <t>1939159976</t>
  </si>
  <si>
    <t>(26*2+15,65*2+4)*2</t>
  </si>
  <si>
    <t>+13</t>
  </si>
  <si>
    <t>77</t>
  </si>
  <si>
    <t>941211211</t>
  </si>
  <si>
    <t>Příplatek k lešení řadovému rámovému lehkému š 0,9 m v do 25 m za první a ZKD den použití</t>
  </si>
  <si>
    <t>1313743542</t>
  </si>
  <si>
    <t>187,6*60 'Přepočtené koeficientem množství</t>
  </si>
  <si>
    <t>78</t>
  </si>
  <si>
    <t>941211811</t>
  </si>
  <si>
    <t>Demontáž lešení řadového rámového lehkého zatížení do 200 kg/m2 š do 0,9 m v do 10 m</t>
  </si>
  <si>
    <t>1475955557</t>
  </si>
  <si>
    <t>79</t>
  </si>
  <si>
    <t>944611111</t>
  </si>
  <si>
    <t>Montáž ochranné plachty z textilie z umělých vláken</t>
  </si>
  <si>
    <t>442369204</t>
  </si>
  <si>
    <t>80</t>
  </si>
  <si>
    <t>944611211</t>
  </si>
  <si>
    <t>Příplatek k ochranné plachtě za první a ZKD den použití</t>
  </si>
  <si>
    <t>467892287</t>
  </si>
  <si>
    <t>81</t>
  </si>
  <si>
    <t>944611811</t>
  </si>
  <si>
    <t>Demontáž ochranné plachty z textilie z umělých vláken</t>
  </si>
  <si>
    <t>2017132570</t>
  </si>
  <si>
    <t>82</t>
  </si>
  <si>
    <t>944711112</t>
  </si>
  <si>
    <t>Montáž záchytné stříšky š do 2 m</t>
  </si>
  <si>
    <t>-1814205057</t>
  </si>
  <si>
    <t>83</t>
  </si>
  <si>
    <t>944711212</t>
  </si>
  <si>
    <t>Příplatek k záchytné stříšce š do 2 m za první a ZKD den použití</t>
  </si>
  <si>
    <t>-1376535674</t>
  </si>
  <si>
    <t>8*60 'Přepočtené koeficientem množství</t>
  </si>
  <si>
    <t>84</t>
  </si>
  <si>
    <t>944711812</t>
  </si>
  <si>
    <t>Demontáž záchytné stříšky š do 2 m</t>
  </si>
  <si>
    <t>-793532995</t>
  </si>
  <si>
    <t>85</t>
  </si>
  <si>
    <t>949101111</t>
  </si>
  <si>
    <t>Lešení pomocné pro objekty pozemních staveb s lešeňovou podlahou v do 1,9 m zatížení do 150 kg/m2</t>
  </si>
  <si>
    <t>-1135623364</t>
  </si>
  <si>
    <t>11,9+19,55+4+17,45+9,45+18,2+10,5+10,7+3,25+4,7+3,9+8,9+7,2+1,7+50+19+12,7+8,3+65,75+17,75+10,15</t>
  </si>
  <si>
    <t>86</t>
  </si>
  <si>
    <t>952901111</t>
  </si>
  <si>
    <t>Vyčištění budov bytové a občanské výstavby při výšce podlaží do 4 m</t>
  </si>
  <si>
    <t>-869818711</t>
  </si>
  <si>
    <t>998</t>
  </si>
  <si>
    <t>Přesun hmot</t>
  </si>
  <si>
    <t>87</t>
  </si>
  <si>
    <t>998011001</t>
  </si>
  <si>
    <t>Přesun hmot pro budovy zděné v do 6 m</t>
  </si>
  <si>
    <t>-1885298768</t>
  </si>
  <si>
    <t>PSV</t>
  </si>
  <si>
    <t>Práce a dodávky PSV</t>
  </si>
  <si>
    <t>711</t>
  </si>
  <si>
    <t>Izolace proti vodě, vlhkosti a plynům</t>
  </si>
  <si>
    <t>88</t>
  </si>
  <si>
    <t>711111001</t>
  </si>
  <si>
    <t>Provedení izolace proti zemní vlhkosti vodorovné za studena nátěrem penetračním</t>
  </si>
  <si>
    <t>750961017</t>
  </si>
  <si>
    <t>89</t>
  </si>
  <si>
    <t>11163150</t>
  </si>
  <si>
    <t>lak asfaltový penetrační</t>
  </si>
  <si>
    <t>-2109552267</t>
  </si>
  <si>
    <t>296,13*0,0003 'Přepočtené koeficientem množství</t>
  </si>
  <si>
    <t>90</t>
  </si>
  <si>
    <t>711112001</t>
  </si>
  <si>
    <t>Provedení izolace proti zemní vlhkosti svislé za studena nátěrem penetračním</t>
  </si>
  <si>
    <t>-1941794424</t>
  </si>
  <si>
    <t>(22*2+13*2-1,65*2-2,5)*0,5</t>
  </si>
  <si>
    <t>91</t>
  </si>
  <si>
    <t>322358634</t>
  </si>
  <si>
    <t>32,1*0,00035 'Přepočtené koeficientem množství</t>
  </si>
  <si>
    <t>92</t>
  </si>
  <si>
    <t>711113115</t>
  </si>
  <si>
    <t>Izolace proti zemní vlhkosti na vodorovné ploše za studena těsnicí hmotou</t>
  </si>
  <si>
    <t>-1515266633</t>
  </si>
  <si>
    <t>17,45+9,45+18,2+10,5+10,7+3,25+3,9+8,9+7,2+1,7+10,15 "P2</t>
  </si>
  <si>
    <t>93</t>
  </si>
  <si>
    <t>711113125</t>
  </si>
  <si>
    <t>Izolace proti zemní vlhkosti na svislé ploše za studena těsnicí hmotou</t>
  </si>
  <si>
    <t>-267739484</t>
  </si>
  <si>
    <t>(4,85*2+3,6*2)*0,2 "104</t>
  </si>
  <si>
    <t>(0,9*2+1,875*2+3,4*2+1,875*2+0,9*4)*0,2 "105</t>
  </si>
  <si>
    <t>(0,9*2*2+0,8*2)*1,5</t>
  </si>
  <si>
    <t>(4,85*2+3,75*2)*0,2 "106</t>
  </si>
  <si>
    <t>(1,55*2*2+0,9*4+1*2+1,875*2+0,9*2+1,875*2+1,6*2+1,8*2+0,9*4)*0,2 "107</t>
  </si>
  <si>
    <t>(4,85*2+2,95*2)*0,2 "108</t>
  </si>
  <si>
    <t>(1,9*2+1,7*2)*0,2 "109</t>
  </si>
  <si>
    <t>(2,15*2+1,8*2)*0,2 "111</t>
  </si>
  <si>
    <t>(1,5*2+1,9*2+1,9*2+1,6*+0,9*4+1,55*4)*0,2 "112</t>
  </si>
  <si>
    <t>(1,9*2+0,9*4+2,2*2+1,55*4)*0,2 "113</t>
  </si>
  <si>
    <t>(0,9*2+1,9*2)*0,2 "114</t>
  </si>
  <si>
    <t>(5,3*2+1,915*2)*0,2 "121</t>
  </si>
  <si>
    <t>94</t>
  </si>
  <si>
    <t>711141559</t>
  </si>
  <si>
    <t>Provedení izolace proti zemní vlhkosti pásy přitavením vodorovné NAIP</t>
  </si>
  <si>
    <t>1089387592</t>
  </si>
  <si>
    <t>296,13*2</t>
  </si>
  <si>
    <t>95</t>
  </si>
  <si>
    <t>62852254</t>
  </si>
  <si>
    <t>pásy s modifikovaným asfaltem tl. 4,0 mm vložka polyesterové rouno minerální jemnozrnný posyp</t>
  </si>
  <si>
    <t>-752543348</t>
  </si>
  <si>
    <t>296,13*1,15 'Přepočtené koeficientem množství</t>
  </si>
  <si>
    <t>96</t>
  </si>
  <si>
    <t>62852264</t>
  </si>
  <si>
    <t>pásy s modifikovaným asfaltem vložka skelná tkanina minerální posyp</t>
  </si>
  <si>
    <t>-468170861</t>
  </si>
  <si>
    <t>97</t>
  </si>
  <si>
    <t>711142559</t>
  </si>
  <si>
    <t>Provedení izolace proti zemní vlhkosti pásy přitavením svislé NAIP</t>
  </si>
  <si>
    <t>1610842385</t>
  </si>
  <si>
    <t>32,1*2</t>
  </si>
  <si>
    <t>98</t>
  </si>
  <si>
    <t>955824652</t>
  </si>
  <si>
    <t>32,1*1,2 'Přepočtené koeficientem množství</t>
  </si>
  <si>
    <t>99</t>
  </si>
  <si>
    <t>-645690043</t>
  </si>
  <si>
    <t>100</t>
  </si>
  <si>
    <t>998711201</t>
  </si>
  <si>
    <t>Přesun hmot procentní pro izolace proti vodě, vlhkosti a plynům v objektech v do 6 m</t>
  </si>
  <si>
    <t>%</t>
  </si>
  <si>
    <t>313018839</t>
  </si>
  <si>
    <t>713</t>
  </si>
  <si>
    <t>Izolace tepelné</t>
  </si>
  <si>
    <t>101</t>
  </si>
  <si>
    <t>713111121</t>
  </si>
  <si>
    <t>Montáž izolace tepelné spodem stropů s uchycením drátem rohoží, pásů, dílců, desek</t>
  </si>
  <si>
    <t>1321806147</t>
  </si>
  <si>
    <t>22*13*2</t>
  </si>
  <si>
    <t>102</t>
  </si>
  <si>
    <t>63153705</t>
  </si>
  <si>
    <t>deska izolační univerzální λ=0,037 tl 80mm</t>
  </si>
  <si>
    <t>1326354718</t>
  </si>
  <si>
    <t>241*1,05 'Přepočtené koeficientem množství</t>
  </si>
  <si>
    <t>103</t>
  </si>
  <si>
    <t>63153706</t>
  </si>
  <si>
    <t>deska izolační univerzální λ=0,037 tl 100mm</t>
  </si>
  <si>
    <t>1364074072</t>
  </si>
  <si>
    <t>104</t>
  </si>
  <si>
    <t>713121121</t>
  </si>
  <si>
    <t>Montáž izolace tepelné podlah volně kladenými rohožemi, pásy, dílci, deskami 2 vrstvy</t>
  </si>
  <si>
    <t>-1843573301</t>
  </si>
  <si>
    <t>11,9+19,55+4+4,7+50+19+12,7 "P1</t>
  </si>
  <si>
    <t>17,75 "P4</t>
  </si>
  <si>
    <t>105</t>
  </si>
  <si>
    <t>28376074</t>
  </si>
  <si>
    <t>deska EPS grafitová λ=0,031  tl 60mm</t>
  </si>
  <si>
    <t>-1635345482</t>
  </si>
  <si>
    <t>241*2,1 'Přepočtené koeficientem množství</t>
  </si>
  <si>
    <t>106</t>
  </si>
  <si>
    <t>713131141</t>
  </si>
  <si>
    <t>Montáž izolace tepelné stěn a základů lepením celoplošně rohoží, pásů, dílců, desek</t>
  </si>
  <si>
    <t>1899484923</t>
  </si>
  <si>
    <t>(22*2+13*2-1,65*2-2,5)*1,25</t>
  </si>
  <si>
    <t>107</t>
  </si>
  <si>
    <t>28376439</t>
  </si>
  <si>
    <t>deska z polystyrénu XPS, hrana rovná a strukturovaný povrch tl 40mm</t>
  </si>
  <si>
    <t>1505773171</t>
  </si>
  <si>
    <t>80,25*1,02 'Přepočtené koeficientem množství</t>
  </si>
  <si>
    <t>108</t>
  </si>
  <si>
    <t>713191132</t>
  </si>
  <si>
    <t>Montáž izolace tepelné podlah, stropů vrchem nebo střech překrytí separační fólií z PE</t>
  </si>
  <si>
    <t>512892877</t>
  </si>
  <si>
    <t>109</t>
  </si>
  <si>
    <t>28329011</t>
  </si>
  <si>
    <t>fólie hořlavá parotěsná pro interiér (reakce na oheň - třída F) 110 g/m2</t>
  </si>
  <si>
    <t>-1056669383</t>
  </si>
  <si>
    <t>241*1,1 'Přepočtené koeficientem množství</t>
  </si>
  <si>
    <t>110</t>
  </si>
  <si>
    <t>998713201</t>
  </si>
  <si>
    <t>Přesun hmot procentní pro izolace tepelné v objektech v do 6 m</t>
  </si>
  <si>
    <t>-1713726457</t>
  </si>
  <si>
    <t>762</t>
  </si>
  <si>
    <t>Konstrukce tesařské</t>
  </si>
  <si>
    <t>111</t>
  </si>
  <si>
    <t>762081410</t>
  </si>
  <si>
    <t>Vícestranné hoblování hraněného řeziva na staveništi</t>
  </si>
  <si>
    <t>-1374591584</t>
  </si>
  <si>
    <t>3,1*15*0,14*3 "sloupek 14x14</t>
  </si>
  <si>
    <t>(8*2+0,73*2+1,2*2+1,55*2+1,9+1,3*2+1,51*2+1,8*2+2,1*2+1,5*4)*0,14*3 "pohledová výplň 14x14</t>
  </si>
  <si>
    <t>(25+14,6+3*2)*0,64 "vaznice 14x18</t>
  </si>
  <si>
    <t>112</t>
  </si>
  <si>
    <t>762332132</t>
  </si>
  <si>
    <t>Montáž vázaných kcí krovů pravidelných z hraněného řeziva průřezové plochy do 224 cm2</t>
  </si>
  <si>
    <t>65717861</t>
  </si>
  <si>
    <t>3,1*15 "sloupek 14x14</t>
  </si>
  <si>
    <t>8*2+0,73*2+1,2*2+1,55*2+1,9+1,3*2+1,51*2+1,8*2+2,1*2+1,5*4 "pohledová výplň 14x14</t>
  </si>
  <si>
    <t>113</t>
  </si>
  <si>
    <t>762332133</t>
  </si>
  <si>
    <t>Montáž vázaných kcí krovů pravidelných z hraněného řeziva průřezové plochy do 288 cm2</t>
  </si>
  <si>
    <t>-638204813</t>
  </si>
  <si>
    <t>25+14,6+3*2 "vaznice 14x18</t>
  </si>
  <si>
    <t>114</t>
  </si>
  <si>
    <t>60512011</t>
  </si>
  <si>
    <t>řezivo jehličnaté hranol jakost I nad 120cm2</t>
  </si>
  <si>
    <t>1512019339</t>
  </si>
  <si>
    <t>3,1*15*0,14*0,14 "sloupek 14x14</t>
  </si>
  <si>
    <t>(8*2+0,73*2+1,2*2+1,55*2+1,9+1,3*2+1,51*2+1,8*2+2,1*2+1,5*4)*0,14*0,14 "pohledová výplň 14x14</t>
  </si>
  <si>
    <t>(25+14,6+3*2)*0,14*0,18 "vaznice 14x18</t>
  </si>
  <si>
    <t>2,928*1,1 'Přepočtené koeficientem množství</t>
  </si>
  <si>
    <t>115</t>
  </si>
  <si>
    <t>762341210</t>
  </si>
  <si>
    <t>Montáž bednění střech rovných a šikmých sklonu do 60° z hrubých prken na sraz</t>
  </si>
  <si>
    <t>1772206099</t>
  </si>
  <si>
    <t>26*15,65/Cos (15)</t>
  </si>
  <si>
    <t>116</t>
  </si>
  <si>
    <t>60511085</t>
  </si>
  <si>
    <t>řezivo jehličnaté středové SM/BO tl 24mm š 120/150mm dl 4m jakost II-III</t>
  </si>
  <si>
    <t>243558667</t>
  </si>
  <si>
    <t>421,254*0,024</t>
  </si>
  <si>
    <t>10,11*1,1 'Přepočtené koeficientem množství</t>
  </si>
  <si>
    <t>117</t>
  </si>
  <si>
    <t>762342441</t>
  </si>
  <si>
    <t>Montáž lišt trojúhelníkových nebo kontralatí na střechách sklonu do 60°</t>
  </si>
  <si>
    <t>-1522807177</t>
  </si>
  <si>
    <t>118</t>
  </si>
  <si>
    <t>60514112</t>
  </si>
  <si>
    <t>latě střešní surové řezivo jehličnaté dl 4m</t>
  </si>
  <si>
    <t>-169364879</t>
  </si>
  <si>
    <t>510*0,06*0,06</t>
  </si>
  <si>
    <t>1,836*1,08 'Přepočtené koeficientem množství</t>
  </si>
  <si>
    <t>119</t>
  </si>
  <si>
    <t>762395000</t>
  </si>
  <si>
    <t>Spojovací prostředky pro montáž krovu, bednění, laťování, světlíky, klíny</t>
  </si>
  <si>
    <t>-1043864031</t>
  </si>
  <si>
    <t>11,121+1,983</t>
  </si>
  <si>
    <t>120</t>
  </si>
  <si>
    <t>762713120</t>
  </si>
  <si>
    <t>Montáž prostorové vázané kce z hraněného řeziva průřezové plochy do 224 cm2</t>
  </si>
  <si>
    <t>-2019460025</t>
  </si>
  <si>
    <t>3,2*10+3*3*2</t>
  </si>
  <si>
    <t>121</t>
  </si>
  <si>
    <t>60512130</t>
  </si>
  <si>
    <t>hranol stavební řezivo průřezu 100-140x100-140mm do dl 5m</t>
  </si>
  <si>
    <t>-739701761</t>
  </si>
  <si>
    <t>50*0,12*0,12</t>
  </si>
  <si>
    <t>122</t>
  </si>
  <si>
    <t>762895000</t>
  </si>
  <si>
    <t>Spojovací prostředky pro montáž záklopu, stropnice a podbíjení</t>
  </si>
  <si>
    <t>-542399987</t>
  </si>
  <si>
    <t>123</t>
  </si>
  <si>
    <t>998762201</t>
  </si>
  <si>
    <t>Přesun hmot procentní pro kce tesařské v objektech v do 6 m</t>
  </si>
  <si>
    <t>96894478</t>
  </si>
  <si>
    <t>763</t>
  </si>
  <si>
    <t>Konstrukce suché výstavby</t>
  </si>
  <si>
    <t>124</t>
  </si>
  <si>
    <t>763-01</t>
  </si>
  <si>
    <t>M+D vazníkové konstrukce střechy vč.zavětrování a kotvení</t>
  </si>
  <si>
    <t>-662717271</t>
  </si>
  <si>
    <t>26*15,65</t>
  </si>
  <si>
    <t>125</t>
  </si>
  <si>
    <t>763131481</t>
  </si>
  <si>
    <t>SDK podhled desky 2xH2DF 12,5 bez TI dvouvrstvá spodní kce profil CD+UD</t>
  </si>
  <si>
    <t>636799385</t>
  </si>
  <si>
    <t>11,9+19,55+4+17,45+18,2+10,7+4,7+3,9+8,9+7,2+1,7+50+19+10,15 "S1</t>
  </si>
  <si>
    <t>126</t>
  </si>
  <si>
    <t>763131611</t>
  </si>
  <si>
    <t>Montáž dvouvrstvé dřevěné nosné konstrukce SDK podhled</t>
  </si>
  <si>
    <t>613350291</t>
  </si>
  <si>
    <t>127</t>
  </si>
  <si>
    <t>60514114</t>
  </si>
  <si>
    <t>řezivo jehličnaté latě střešní impregnované dl 4 m</t>
  </si>
  <si>
    <t>1313442825</t>
  </si>
  <si>
    <t>241/0,5*0,06*0,06*1,1</t>
  </si>
  <si>
    <t>128</t>
  </si>
  <si>
    <t>763131751</t>
  </si>
  <si>
    <t>Montáž parotěsné zábrany do SDK podhledu</t>
  </si>
  <si>
    <t>234191715</t>
  </si>
  <si>
    <t>9,45+10,5+3,25+12,7+17,75 "S2</t>
  </si>
  <si>
    <t>129</t>
  </si>
  <si>
    <t>28329276</t>
  </si>
  <si>
    <t>folie nehořlavá parotěsná pro interiér (reakce na oheň - třída E) 140 g/m2</t>
  </si>
  <si>
    <t>1334041101</t>
  </si>
  <si>
    <t>130</t>
  </si>
  <si>
    <t>763131752</t>
  </si>
  <si>
    <t>Montáž jedné vrstvy tepelné izolace do SDK podhledu</t>
  </si>
  <si>
    <t>-547896284</t>
  </si>
  <si>
    <t>131</t>
  </si>
  <si>
    <t>63153703</t>
  </si>
  <si>
    <t>deska izolační univerzální λ=0,037 tl 60mm</t>
  </si>
  <si>
    <t>-272837609</t>
  </si>
  <si>
    <t>241*1,02 'Přepočtené koeficientem množství</t>
  </si>
  <si>
    <t>132</t>
  </si>
  <si>
    <t>763331205</t>
  </si>
  <si>
    <t>Cementovláknitý podhled desky 2x12,5 dvouvrstvá spodní kce profil CD+UD bez TI</t>
  </si>
  <si>
    <t>2063275807</t>
  </si>
  <si>
    <t>133</t>
  </si>
  <si>
    <t>998763401</t>
  </si>
  <si>
    <t>Přesun hmot procentní pro sádrokartonové konstrukce v objektech v do 6 m</t>
  </si>
  <si>
    <t>1275986941</t>
  </si>
  <si>
    <t>764</t>
  </si>
  <si>
    <t>Konstrukce klempířské</t>
  </si>
  <si>
    <t>134</t>
  </si>
  <si>
    <t>764002413</t>
  </si>
  <si>
    <t>Montáž strukturované oddělovací rohože</t>
  </si>
  <si>
    <t>-758894759</t>
  </si>
  <si>
    <t>135</t>
  </si>
  <si>
    <t>28342975</t>
  </si>
  <si>
    <t>rohož ochranná pro střešní hydroizolační fólie tl 1,5mm</t>
  </si>
  <si>
    <t>-1887309185</t>
  </si>
  <si>
    <t>421,254*1,15 'Přepočtené koeficientem množství</t>
  </si>
  <si>
    <t>136</t>
  </si>
  <si>
    <t>764111641</t>
  </si>
  <si>
    <t>Krytina střechy rovné drážkováním ze svitků z Pz plechu s povrchovou úpravou rš 670 mm sklonu do 30°</t>
  </si>
  <si>
    <t>1905951177</t>
  </si>
  <si>
    <t>(26*2+15,65)*0,1 "okap</t>
  </si>
  <si>
    <t>15,65/Cos (15)*0,1 "okraj</t>
  </si>
  <si>
    <t>137</t>
  </si>
  <si>
    <t>764211605</t>
  </si>
  <si>
    <t>Oplechování větraného hřebene z oblých hřebenáčů s větracím pásem z Pz s povrch úpravou rš 400 mm</t>
  </si>
  <si>
    <t>1770710001</t>
  </si>
  <si>
    <t>138</t>
  </si>
  <si>
    <t>764213456</t>
  </si>
  <si>
    <t>Sněhový zachytávač krytiny z Pz plechu průběžný dvoutrubkový</t>
  </si>
  <si>
    <t>1744571291</t>
  </si>
  <si>
    <t>25,4*2+15,65-0,6*2</t>
  </si>
  <si>
    <t>139</t>
  </si>
  <si>
    <t>764213652</t>
  </si>
  <si>
    <t>Střešní výlez pro krytinu skládanou nebo plechovou z Pz s povrchovou úpravou</t>
  </si>
  <si>
    <t>-1014475864</t>
  </si>
  <si>
    <t>140</t>
  </si>
  <si>
    <t>764216603</t>
  </si>
  <si>
    <t>Oplechování rovných parapetů mechanicky kotvené z Pz s povrchovou úpravou rš 250 mm</t>
  </si>
  <si>
    <t>360089402</t>
  </si>
  <si>
    <t>141</t>
  </si>
  <si>
    <t>764315603</t>
  </si>
  <si>
    <t>Lemování trub, konzol,držáků z Pz s povrch úpravou střech s krytinou prejzovou, vlnitou D do 150 mm</t>
  </si>
  <si>
    <t>420862002</t>
  </si>
  <si>
    <t>142</t>
  </si>
  <si>
    <t>764511602</t>
  </si>
  <si>
    <t>Žlab podokapní půlkruhový z Pz s povrchovou úpravou rš 330 mm</t>
  </si>
  <si>
    <t>-1891391386</t>
  </si>
  <si>
    <t>26*2+15,65</t>
  </si>
  <si>
    <t>143</t>
  </si>
  <si>
    <t>764511643</t>
  </si>
  <si>
    <t>Kotlík oválný (trychtýřový) pro podokapní žlaby z Pz s povrchovou úpravou 330/120 mm</t>
  </si>
  <si>
    <t>1202933156</t>
  </si>
  <si>
    <t>144</t>
  </si>
  <si>
    <t>764518623</t>
  </si>
  <si>
    <t>Svody kruhové včetně objímek, kolen, odskoků z Pz s povrchovou úpravou průměru 120 mm</t>
  </si>
  <si>
    <t>1025016430</t>
  </si>
  <si>
    <t>3,7*4</t>
  </si>
  <si>
    <t>145</t>
  </si>
  <si>
    <t>998764201</t>
  </si>
  <si>
    <t>Přesun hmot procentní pro konstrukce klempířské v objektech v do 6 m</t>
  </si>
  <si>
    <t>-1805075765</t>
  </si>
  <si>
    <t>765</t>
  </si>
  <si>
    <t>Krytina skládaná</t>
  </si>
  <si>
    <t>146</t>
  </si>
  <si>
    <t>765191011</t>
  </si>
  <si>
    <t>Montáž pojistné hydroizolační fólie kladené ve sklonu do 30° volně na krokve</t>
  </si>
  <si>
    <t>-72422788</t>
  </si>
  <si>
    <t>147</t>
  </si>
  <si>
    <t>28329268</t>
  </si>
  <si>
    <t>folie podstřešní difúzní pro exteriér (reakce na oheň - třída F) 140 g/m2</t>
  </si>
  <si>
    <t>-1174437452</t>
  </si>
  <si>
    <t>421,254*1,1 'Přepočtené koeficientem množství</t>
  </si>
  <si>
    <t>766</t>
  </si>
  <si>
    <t>Konstrukce truhlářské</t>
  </si>
  <si>
    <t>148</t>
  </si>
  <si>
    <t>766121220</t>
  </si>
  <si>
    <t>Montáž stěn plných s výplní v do 3,50 m</t>
  </si>
  <si>
    <t>578103683</t>
  </si>
  <si>
    <t>(3*3)*3,25+3*0,8+3*0,8*0,5</t>
  </si>
  <si>
    <t>149</t>
  </si>
  <si>
    <t>61191155</t>
  </si>
  <si>
    <t>palubky obkladové SM profil klasický 19x116mm A/B</t>
  </si>
  <si>
    <t>-2110360026</t>
  </si>
  <si>
    <t>32,85*1,1 'Přepočtené koeficientem množství</t>
  </si>
  <si>
    <t>150</t>
  </si>
  <si>
    <t>-1618549290</t>
  </si>
  <si>
    <t>70*0,06*0,06</t>
  </si>
  <si>
    <t>0,252*1,1 'Přepočtené koeficientem množství</t>
  </si>
  <si>
    <t>151</t>
  </si>
  <si>
    <t>76612-01</t>
  </si>
  <si>
    <t>M+D dveře do m.č.118</t>
  </si>
  <si>
    <t>-1956603991</t>
  </si>
  <si>
    <t>152</t>
  </si>
  <si>
    <t>76612-02</t>
  </si>
  <si>
    <t>M+D okno 1200x1200 dle PD - do m.č.118</t>
  </si>
  <si>
    <t>-2079233558</t>
  </si>
  <si>
    <t>153</t>
  </si>
  <si>
    <t>766231113</t>
  </si>
  <si>
    <t>Montáž sklápěcích půdních schodů</t>
  </si>
  <si>
    <t>-363340765</t>
  </si>
  <si>
    <t>154</t>
  </si>
  <si>
    <t>55347584</t>
  </si>
  <si>
    <t>schody skládací protipožární,mech. z Al profilů, El 30, pro výšku max. 320 cm, 13 schodnic 130 X 70 cm</t>
  </si>
  <si>
    <t>2102702966</t>
  </si>
  <si>
    <t>155</t>
  </si>
  <si>
    <t>766421213</t>
  </si>
  <si>
    <t>Montáž obložení podhledů jednoduchých palubkami z měkkého dřeva š do 100 mm</t>
  </si>
  <si>
    <t>-731880917</t>
  </si>
  <si>
    <t>26*(1,42+0,5+0,15)</t>
  </si>
  <si>
    <t>(26+15,65-0,5*2)*0,7</t>
  </si>
  <si>
    <t>(7,9+6,1)*3,15</t>
  </si>
  <si>
    <t>156</t>
  </si>
  <si>
    <t>752666018</t>
  </si>
  <si>
    <t>126,375*1,1 'Přepočtené koeficientem množství</t>
  </si>
  <si>
    <t>157</t>
  </si>
  <si>
    <t>766427112</t>
  </si>
  <si>
    <t>Montáž obložení podhledů podkladového roštu</t>
  </si>
  <si>
    <t>-1912270614</t>
  </si>
  <si>
    <t>158</t>
  </si>
  <si>
    <t>60514105</t>
  </si>
  <si>
    <t>řezivo jehličnaté lať pevnostní třída S10-13 průžez 30x50mm</t>
  </si>
  <si>
    <t>1032305500</t>
  </si>
  <si>
    <t>210*0,04*0,05</t>
  </si>
  <si>
    <t>0,42*1,1 'Přepočtené koeficientem množství</t>
  </si>
  <si>
    <t>159</t>
  </si>
  <si>
    <t>766622122</t>
  </si>
  <si>
    <t>Montáž plastových oken plochy přes 1 m2 pevných výšky do 2,5 m s rámem do celostěnových panelů</t>
  </si>
  <si>
    <t>-1194981709</t>
  </si>
  <si>
    <t>160</t>
  </si>
  <si>
    <t>766622216</t>
  </si>
  <si>
    <t>Montáž oken plastových plochy do 1 m2 včetně montáže rámu na polyuretanovou pěnu otevíravých nebo sklápěcích do zdiva</t>
  </si>
  <si>
    <t>1108760162</t>
  </si>
  <si>
    <t>161</t>
  </si>
  <si>
    <t>766660001</t>
  </si>
  <si>
    <t>Montáž dveřních křídel otvíravých 1křídlových š do 0,8 m do ocelové zárubně</t>
  </si>
  <si>
    <t>-1048364069</t>
  </si>
  <si>
    <t>162</t>
  </si>
  <si>
    <t>61165609CPL</t>
  </si>
  <si>
    <t>dveře vnitřní CPL fólie 1křídlové 70x197cm</t>
  </si>
  <si>
    <t>610023156</t>
  </si>
  <si>
    <t>163</t>
  </si>
  <si>
    <t>61165610CPL</t>
  </si>
  <si>
    <t>dveře vnitřní CPL fólie 1křídlové 80x197cm</t>
  </si>
  <si>
    <t>-475456732</t>
  </si>
  <si>
    <t>164</t>
  </si>
  <si>
    <t>766660411</t>
  </si>
  <si>
    <t>Montáž vchodových dveří 1křídlových bez nadsvětlíku do zdiva</t>
  </si>
  <si>
    <t>1989487060</t>
  </si>
  <si>
    <t>165</t>
  </si>
  <si>
    <t>766660451</t>
  </si>
  <si>
    <t>Montáž vchodových dveří 2křídlových bez nadsvětlíku do zdiva</t>
  </si>
  <si>
    <t>-1411148119</t>
  </si>
  <si>
    <t>166</t>
  </si>
  <si>
    <t>611-1-1</t>
  </si>
  <si>
    <t>Okno plastové 1600x1650</t>
  </si>
  <si>
    <t>875969663</t>
  </si>
  <si>
    <t>167</t>
  </si>
  <si>
    <t>611-1-2</t>
  </si>
  <si>
    <t>Okno plastové 800x625</t>
  </si>
  <si>
    <t>1612138305</t>
  </si>
  <si>
    <t>168</t>
  </si>
  <si>
    <t>611-1-3</t>
  </si>
  <si>
    <t>Okno plastové 900x1625</t>
  </si>
  <si>
    <t>-1076831137</t>
  </si>
  <si>
    <t>169</t>
  </si>
  <si>
    <t>611-1-4</t>
  </si>
  <si>
    <t>Dveře vchodové plastové 975x2050</t>
  </si>
  <si>
    <t>847714406</t>
  </si>
  <si>
    <t>170</t>
  </si>
  <si>
    <t>611-1-5</t>
  </si>
  <si>
    <t>Dveře vchodové plastové 1650x2500</t>
  </si>
  <si>
    <t>1845940718</t>
  </si>
  <si>
    <t>171</t>
  </si>
  <si>
    <t>611-1-9</t>
  </si>
  <si>
    <t>Dveře plastové 800x2000 vč.zárubně do m.č.104,106,108</t>
  </si>
  <si>
    <t>854799371</t>
  </si>
  <si>
    <t>172</t>
  </si>
  <si>
    <t>766660722</t>
  </si>
  <si>
    <t>Montáž dveřního kování - zámku</t>
  </si>
  <si>
    <t>-1991954059</t>
  </si>
  <si>
    <t>173</t>
  </si>
  <si>
    <t>54924001</t>
  </si>
  <si>
    <t>fab</t>
  </si>
  <si>
    <t>-720972913</t>
  </si>
  <si>
    <t>174</t>
  </si>
  <si>
    <t>54924002</t>
  </si>
  <si>
    <t>kování</t>
  </si>
  <si>
    <t>-839780608</t>
  </si>
  <si>
    <t>175</t>
  </si>
  <si>
    <t>766694111</t>
  </si>
  <si>
    <t>Montáž parapetních desek dřevěných nebo plastových šířky do 30 cm</t>
  </si>
  <si>
    <t>-154972785</t>
  </si>
  <si>
    <t>1,6*8</t>
  </si>
  <si>
    <t>0,9</t>
  </si>
  <si>
    <t>0,8*7</t>
  </si>
  <si>
    <t>176</t>
  </si>
  <si>
    <t>60794104-1</t>
  </si>
  <si>
    <t>deska parapetní dřevěné vnitřní 0,34 x 1 m</t>
  </si>
  <si>
    <t>-375368902</t>
  </si>
  <si>
    <t>177</t>
  </si>
  <si>
    <t>60794121</t>
  </si>
  <si>
    <t>koncovka PVC k parapetním dřevotřískovým deskám 600 mm</t>
  </si>
  <si>
    <t>-1486090406</t>
  </si>
  <si>
    <t>178</t>
  </si>
  <si>
    <t>766-7</t>
  </si>
  <si>
    <t>M+D stěna vnitřní s dveřmi 1550x2700</t>
  </si>
  <si>
    <t>-1720789835</t>
  </si>
  <si>
    <t>179</t>
  </si>
  <si>
    <t>766-8</t>
  </si>
  <si>
    <t>M+D Mobilní příčka 3250/5400</t>
  </si>
  <si>
    <t>-1136999056</t>
  </si>
  <si>
    <t>180</t>
  </si>
  <si>
    <t>998766201</t>
  </si>
  <si>
    <t>Přesun hmot procentní pro konstrukce truhlářské v objektech v do 6 m</t>
  </si>
  <si>
    <t>-1387801774</t>
  </si>
  <si>
    <t>767</t>
  </si>
  <si>
    <t>Konstrukce zámečnické</t>
  </si>
  <si>
    <t>181</t>
  </si>
  <si>
    <t>767-01</t>
  </si>
  <si>
    <t>M+D patka dřevěného sloupku</t>
  </si>
  <si>
    <t>1403912529</t>
  </si>
  <si>
    <t>182</t>
  </si>
  <si>
    <t>767662120</t>
  </si>
  <si>
    <t>Montáž mříží pevných přivařených</t>
  </si>
  <si>
    <t>-762140790</t>
  </si>
  <si>
    <t>1,6*1,65*3</t>
  </si>
  <si>
    <t>183</t>
  </si>
  <si>
    <t>553-01.1</t>
  </si>
  <si>
    <t>Dodávka mříže 800x625 vč.povrchové úpravy</t>
  </si>
  <si>
    <t>1005239947</t>
  </si>
  <si>
    <t>184</t>
  </si>
  <si>
    <t>553-02.1</t>
  </si>
  <si>
    <t>Dodávka mříže 1600x1650 vč.povrchové úpravy</t>
  </si>
  <si>
    <t>468311597</t>
  </si>
  <si>
    <t>185</t>
  </si>
  <si>
    <t>767810121</t>
  </si>
  <si>
    <t>Montáž mřížek větracích kruhových průměru do 100 mm</t>
  </si>
  <si>
    <t>1312439553</t>
  </si>
  <si>
    <t>186</t>
  </si>
  <si>
    <t>56245648</t>
  </si>
  <si>
    <t>mřížka větrací kruhová plast 100 se síťovinou</t>
  </si>
  <si>
    <t>-1919032897</t>
  </si>
  <si>
    <t>187</t>
  </si>
  <si>
    <t>998767201</t>
  </si>
  <si>
    <t>Přesun hmot procentní pro zámečnické konstrukce v objektech v do 6 m</t>
  </si>
  <si>
    <t>1054933304</t>
  </si>
  <si>
    <t>771</t>
  </si>
  <si>
    <t>Podlahy z dlaždic</t>
  </si>
  <si>
    <t>188</t>
  </si>
  <si>
    <t>771473113</t>
  </si>
  <si>
    <t>Montáž soklíků z dlaždic keramických lepených rovných v do 120 mm</t>
  </si>
  <si>
    <t>-838686365</t>
  </si>
  <si>
    <t>2,4*2+1,7*2-0,8 "103</t>
  </si>
  <si>
    <t>9,25*2+3,6*2+5,35*2-0,8-1,05*2-1,55+0,4*2+0,2*2 "115,116</t>
  </si>
  <si>
    <t>5,3*2+1,915*2-1,05+0,2*2 "121</t>
  </si>
  <si>
    <t>189</t>
  </si>
  <si>
    <t>59761416</t>
  </si>
  <si>
    <t>sokl -  dlaždice keramické slinuté neglazované mrazuvzdorné  300 x 80mm</t>
  </si>
  <si>
    <t>531933656</t>
  </si>
  <si>
    <t>54,33/0,3</t>
  </si>
  <si>
    <t>181,1*1,1 'Přepočtené koeficientem množství</t>
  </si>
  <si>
    <t>190</t>
  </si>
  <si>
    <t>771574116</t>
  </si>
  <si>
    <t>Montáž podlah keramických režných hladkých lepených flexibilním lepidlem do 25 ks/m2</t>
  </si>
  <si>
    <t>-1947568194</t>
  </si>
  <si>
    <t>191</t>
  </si>
  <si>
    <t>59761406</t>
  </si>
  <si>
    <t>dlaždice keramické slinuté neglazované mrazuvzdorné přes 19 do 25 ks/m2</t>
  </si>
  <si>
    <t>-1851145773</t>
  </si>
  <si>
    <t>223,25*1,1 'Přepočtené koeficientem množství</t>
  </si>
  <si>
    <t>192</t>
  </si>
  <si>
    <t>771579191</t>
  </si>
  <si>
    <t>Příplatek k montáž podlah keramických za plochu do 5 m2</t>
  </si>
  <si>
    <t>211204431</t>
  </si>
  <si>
    <t>4+4,7 "P1</t>
  </si>
  <si>
    <t>3,25+3,9+1,7 "P2</t>
  </si>
  <si>
    <t>193</t>
  </si>
  <si>
    <t>771591111</t>
  </si>
  <si>
    <t>Podlahy penetrace podkladu</t>
  </si>
  <si>
    <t>1105167566</t>
  </si>
  <si>
    <t>194</t>
  </si>
  <si>
    <t>998771201</t>
  </si>
  <si>
    <t>Přesun hmot procentní pro podlahy z dlaždic v objektech v do 6 m</t>
  </si>
  <si>
    <t>-1291159395</t>
  </si>
  <si>
    <t>777</t>
  </si>
  <si>
    <t>Podlahy lité</t>
  </si>
  <si>
    <t>195</t>
  </si>
  <si>
    <t>777131101</t>
  </si>
  <si>
    <t>Penetrační epoxidový nátěr podlahy na suchý a vyzrálý podklad</t>
  </si>
  <si>
    <t>-664801931</t>
  </si>
  <si>
    <t>17,75+(3,335*2+5,3*2-2,5)*0,1 "P4</t>
  </si>
  <si>
    <t>196</t>
  </si>
  <si>
    <t>777611151</t>
  </si>
  <si>
    <t>Krycí epoxidový nátěr parkovacích ploch</t>
  </si>
  <si>
    <t>399528797</t>
  </si>
  <si>
    <t>19,277*2</t>
  </si>
  <si>
    <t>197</t>
  </si>
  <si>
    <t>998777201</t>
  </si>
  <si>
    <t>Přesun hmot procentní pro podlahy lité v objektech v do 6 m</t>
  </si>
  <si>
    <t>382500285</t>
  </si>
  <si>
    <t>781</t>
  </si>
  <si>
    <t>Dokončovací práce - obklady</t>
  </si>
  <si>
    <t>198</t>
  </si>
  <si>
    <t>781474115</t>
  </si>
  <si>
    <t>Montáž obkladů vnitřních keramických hladkých do 25 ks/m2 lepených flexibilním lepidlem</t>
  </si>
  <si>
    <t>-213119095</t>
  </si>
  <si>
    <t>(4,85*2+3,6*2)*2,1-1,6*2 "104</t>
  </si>
  <si>
    <t>(0,9*2+1,875*2+3,4*2+1,875*2+0,9*4)*2,1-1,6-1,4*2 "105</t>
  </si>
  <si>
    <t>(4,85*2+3,75*2)*2,1-1,6*2 "106</t>
  </si>
  <si>
    <t>(1,55*2*2+0,9*4+1*2+1,875*2+0,9*2+1,875*2+1,6*2+1,8*2+0,9*4)*2,1-1,6-1,4*4 "107</t>
  </si>
  <si>
    <t>(4,85*2+2,95*2)*2,1-1,6-1,4 "108</t>
  </si>
  <si>
    <t>(1,9*2+1,7*2)*2,1-1,4 "109</t>
  </si>
  <si>
    <t>(2,6*2+1,8*2)*2,1-1,4*2-1,6*2 "110</t>
  </si>
  <si>
    <t>(2,15*2+1,8*2)*2,1 "111</t>
  </si>
  <si>
    <t>(1,5*2+1,9*2+1,9*2+1,6*+0,9*4+1,55*4)*2,1-1,4*2 "112</t>
  </si>
  <si>
    <t>(1,9*2+0,9*4+2,2*2+1,55*4)*2,1-1,4*5 "113</t>
  </si>
  <si>
    <t>(0,9*2+1,9*2)*1,5-0,7*1,5 "114</t>
  </si>
  <si>
    <t>(5,4*2+2,35*2)*2,1-1,6 "117</t>
  </si>
  <si>
    <t>199</t>
  </si>
  <si>
    <t>59761039</t>
  </si>
  <si>
    <t>obkládačky keramické koupelnové (bílé i barevné) přes 22 do 25 ks/m2</t>
  </si>
  <si>
    <t>-2063687843</t>
  </si>
  <si>
    <t>347,356*1,1 'Přepočtené koeficientem množství</t>
  </si>
  <si>
    <t>200</t>
  </si>
  <si>
    <t>781479191</t>
  </si>
  <si>
    <t>Příplatek k montáži obkladů vnitřních keramických hladkých za plochu do 10 m2</t>
  </si>
  <si>
    <t>1820904713</t>
  </si>
  <si>
    <t>201</t>
  </si>
  <si>
    <t>781493111</t>
  </si>
  <si>
    <t>Plastové profily rohové lepené standardním lepidlem</t>
  </si>
  <si>
    <t>549424559</t>
  </si>
  <si>
    <t>2,1*11</t>
  </si>
  <si>
    <t>202</t>
  </si>
  <si>
    <t>781493511</t>
  </si>
  <si>
    <t>Plastové profily ukončovací lepené standardním lepidlem</t>
  </si>
  <si>
    <t>105812596</t>
  </si>
  <si>
    <t>(4,85*2+3,6*2) "104</t>
  </si>
  <si>
    <t>(0,9*2+1,875*2+3,4*2+1,875*2+0,9*4) "105</t>
  </si>
  <si>
    <t>(4,85*2+3,75*2) "106</t>
  </si>
  <si>
    <t>(1,55*2*2+0,9*4+1*2+1,875*2+0,9*2+1,875*2+1,6*2+1,8*2+0,9*4) "107</t>
  </si>
  <si>
    <t>(4,85*2+2,95*2) "108</t>
  </si>
  <si>
    <t>(1,9*2+1,7*2) "109</t>
  </si>
  <si>
    <t>(2,6*2+1,8*2) "110</t>
  </si>
  <si>
    <t>(2,15*2+1,8*2) "111</t>
  </si>
  <si>
    <t>(1,5*2+1,9*2+1,9*2+1,6*+0,9*4+1,55*4) "112</t>
  </si>
  <si>
    <t>(1,9*2+0,9*4+2,2*2+1,55*4) "113</t>
  </si>
  <si>
    <t>(0,9*2+1,9*2) "114</t>
  </si>
  <si>
    <t>(5,4*2+2,35*2) "117</t>
  </si>
  <si>
    <t>203</t>
  </si>
  <si>
    <t>781495111</t>
  </si>
  <si>
    <t>Penetrace podkladu vnitřních obkladů</t>
  </si>
  <si>
    <t>1149007690</t>
  </si>
  <si>
    <t>204</t>
  </si>
  <si>
    <t>781495115</t>
  </si>
  <si>
    <t>Spárování vnitřních obkladů silikonem</t>
  </si>
  <si>
    <t>1860004579</t>
  </si>
  <si>
    <t>186,46+2,1*86+4*1,5</t>
  </si>
  <si>
    <t>205</t>
  </si>
  <si>
    <t>998781201</t>
  </si>
  <si>
    <t>Přesun hmot procentní pro obklady keramické v objektech v do 6 m</t>
  </si>
  <si>
    <t>1744744628</t>
  </si>
  <si>
    <t>783</t>
  </si>
  <si>
    <t>Dokončovací práce - nátěry</t>
  </si>
  <si>
    <t>206</t>
  </si>
  <si>
    <t>783128101</t>
  </si>
  <si>
    <t>Lazurovací jednonásobný akrylátový nátěr truhlářských konstrukcí</t>
  </si>
  <si>
    <t>-173474980</t>
  </si>
  <si>
    <t>67,312*2 "pohledová tesařská konstrukce</t>
  </si>
  <si>
    <t>32,85*4 "m.č.118 vnitřní a vnější nátěr dřevěných prvků</t>
  </si>
  <si>
    <t>126,375*2 "podhledy</t>
  </si>
  <si>
    <t>207</t>
  </si>
  <si>
    <t>783213011</t>
  </si>
  <si>
    <t>Napouštěcí jednonásobný syntetický biocidní nátěr tesařských prvků nezabudovaných do konstrukce</t>
  </si>
  <si>
    <t>-621448910</t>
  </si>
  <si>
    <t>421,254*2,5</t>
  </si>
  <si>
    <t>510*0,06*4</t>
  </si>
  <si>
    <t>208</t>
  </si>
  <si>
    <t>783301401</t>
  </si>
  <si>
    <t>Ometení zámečnických konstrukcí</t>
  </si>
  <si>
    <t>-41174512</t>
  </si>
  <si>
    <t>4,8*0,3*7</t>
  </si>
  <si>
    <t>4,8*0,3*2</t>
  </si>
  <si>
    <t>4,7*0,3*13</t>
  </si>
  <si>
    <t>209</t>
  </si>
  <si>
    <t>783314101</t>
  </si>
  <si>
    <t>Základní jednonásobný syntetický nátěr zámečnických konstrukcí</t>
  </si>
  <si>
    <t>1718390605</t>
  </si>
  <si>
    <t>210</t>
  </si>
  <si>
    <t>783315101</t>
  </si>
  <si>
    <t>Mezinátěr jednonásobný syntetický standardní zámečnických konstrukcí</t>
  </si>
  <si>
    <t>-1345822185</t>
  </si>
  <si>
    <t>211</t>
  </si>
  <si>
    <t>783317101</t>
  </si>
  <si>
    <t>Krycí jednonásobný syntetický standardní nátěr zámečnických konstrukcí</t>
  </si>
  <si>
    <t>664674389</t>
  </si>
  <si>
    <t>212</t>
  </si>
  <si>
    <t>783801401</t>
  </si>
  <si>
    <t>Ometení omítek před provedením nátěru</t>
  </si>
  <si>
    <t>336536558</t>
  </si>
  <si>
    <t>(7*2+0,45*2-0,8-1,05-0,7)*1,5 "101</t>
  </si>
  <si>
    <t>(11,5*2-0,8*3-1,05*2)*1,5 "102</t>
  </si>
  <si>
    <t>213</t>
  </si>
  <si>
    <t>783817421</t>
  </si>
  <si>
    <t>Krycí dvojnásobný syntetický nátěr hladkých, zrnitých tenkovrstvých nebo štukových omítek</t>
  </si>
  <si>
    <t>-927968247</t>
  </si>
  <si>
    <t>214</t>
  </si>
  <si>
    <t>783823133</t>
  </si>
  <si>
    <t>Penetrační silikátový nátěr hladkých, tenkovrstvých zrnitých nebo štukových omítek</t>
  </si>
  <si>
    <t>-220814956</t>
  </si>
  <si>
    <t>215</t>
  </si>
  <si>
    <t>783823137</t>
  </si>
  <si>
    <t>Penetrační vápenný nátěr hladkých nebo štukových omítek</t>
  </si>
  <si>
    <t>-2057926093</t>
  </si>
  <si>
    <t>216</t>
  </si>
  <si>
    <t>783827423</t>
  </si>
  <si>
    <t>Krycí dvojnásobný silikátový nátěr omítek stupně členitosti 1 a 2</t>
  </si>
  <si>
    <t>-1274168368</t>
  </si>
  <si>
    <t>784</t>
  </si>
  <si>
    <t>Dokončovací práce - malby a tapety</t>
  </si>
  <si>
    <t>217</t>
  </si>
  <si>
    <t>784181101</t>
  </si>
  <si>
    <t>Základní akrylátová jednonásobná penetrace podkladu v místnostech výšky do 3,80m</t>
  </si>
  <si>
    <t>-1000299699</t>
  </si>
  <si>
    <t>218</t>
  </si>
  <si>
    <t>784221101</t>
  </si>
  <si>
    <t>Dvojnásobné bílé malby  ze směsí za sucha dobře otěruvzdorných v místnostech do 3,80 m</t>
  </si>
  <si>
    <t>-258324054</t>
  </si>
  <si>
    <t>20 - ZTI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</si>
  <si>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</si>
  <si>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</si>
  <si>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</si>
  <si>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</si>
  <si>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132201101</t>
  </si>
  <si>
    <t>Hloubení rýh š do 600 mm v hornině tř. 3 objemu do 100 m3</t>
  </si>
  <si>
    <t>-1981231619</t>
  </si>
  <si>
    <t>12,6*0,6*1,5</t>
  </si>
  <si>
    <t>(44,5+42)*0,6*1,5</t>
  </si>
  <si>
    <t>1621254233</t>
  </si>
  <si>
    <t>201094949</t>
  </si>
  <si>
    <t>-1423117937</t>
  </si>
  <si>
    <t>-154104336</t>
  </si>
  <si>
    <t>89,19*2 'Přepočtené koeficientem množství</t>
  </si>
  <si>
    <t>404187428</t>
  </si>
  <si>
    <t>89,19-5,946-28,974</t>
  </si>
  <si>
    <t>872837138</t>
  </si>
  <si>
    <t>54,27*2 'Přepočtené koeficientem množství</t>
  </si>
  <si>
    <t>175111101</t>
  </si>
  <si>
    <t>Obsypání potrubí ručně sypaninou bez prohození sítem, uloženou do 3 m</t>
  </si>
  <si>
    <t>599690683</t>
  </si>
  <si>
    <t>12,6*0,6*0,4</t>
  </si>
  <si>
    <t>(44,5+42)*0,6*0,5</t>
  </si>
  <si>
    <t>-1157952030</t>
  </si>
  <si>
    <t>28,974*2 'Přepočtené koeficientem množství</t>
  </si>
  <si>
    <t>451572111</t>
  </si>
  <si>
    <t>Lože pod potrubí otevřený výkop z kameniva drobného těženého</t>
  </si>
  <si>
    <t>-1020309818</t>
  </si>
  <si>
    <t>12,6*0,6*0,1</t>
  </si>
  <si>
    <t>(44,5+42)*0,6*0,1</t>
  </si>
  <si>
    <t>871-1</t>
  </si>
  <si>
    <t>Napojení vodovodní přípojky na stávající rozvod</t>
  </si>
  <si>
    <t>1122190375</t>
  </si>
  <si>
    <t>871181211</t>
  </si>
  <si>
    <t>Montáž potrubí z PE100 SDR 11 otevřený výkop svařovaných elektrotvarovkou D 50 x 4,6 mm</t>
  </si>
  <si>
    <t>-1808758029</t>
  </si>
  <si>
    <t>28613597</t>
  </si>
  <si>
    <t>potrubí dvouvrstvé PE100 s 10% signalizační vrstvou SDR 11 50x4,6 dl 12m</t>
  </si>
  <si>
    <t>1603891468</t>
  </si>
  <si>
    <t>12,6*1,05 'Přepočtené koeficientem množství</t>
  </si>
  <si>
    <t>877181101</t>
  </si>
  <si>
    <t>Montáž elektrospojek na vodovodním potrubí z PE trub d 50</t>
  </si>
  <si>
    <t>968406569</t>
  </si>
  <si>
    <t>28615971</t>
  </si>
  <si>
    <t>elektrospojka SDR 11 PE 100 PN 16 d 50</t>
  </si>
  <si>
    <t>365745323</t>
  </si>
  <si>
    <t>877181112</t>
  </si>
  <si>
    <t>Montáž elektrokolen 90° na vodovodním potrubí z PE trub d 50</t>
  </si>
  <si>
    <t>-742022368</t>
  </si>
  <si>
    <t>28614933</t>
  </si>
  <si>
    <t>elektrokoleno 90° PE 100 PN 16 d 50</t>
  </si>
  <si>
    <t>702136959</t>
  </si>
  <si>
    <t>892233122</t>
  </si>
  <si>
    <t>Proplach a dezinfekce vodovodního potrubí DN od 40 do 70</t>
  </si>
  <si>
    <t>1900166403</t>
  </si>
  <si>
    <t>892241111</t>
  </si>
  <si>
    <t>Tlaková zkouška vodou potrubí do 80</t>
  </si>
  <si>
    <t>-149932149</t>
  </si>
  <si>
    <t>894812203</t>
  </si>
  <si>
    <t>Revizní a čistící šachta z PP šachtové dno DN 425/150 s přítokem tvaru T</t>
  </si>
  <si>
    <t>976673385</t>
  </si>
  <si>
    <t>894812231</t>
  </si>
  <si>
    <t>Revizní a čistící šachta z PP DN 425 šachtová roura korugovaná bez hrdla světlé hloubky 1500 mm</t>
  </si>
  <si>
    <t>2118213282</t>
  </si>
  <si>
    <t>894812249</t>
  </si>
  <si>
    <t>Příplatek k rourám revizní a čistící šachty z PP DN 425 za uříznutí šachtové roury</t>
  </si>
  <si>
    <t>-129381111</t>
  </si>
  <si>
    <t>894812261</t>
  </si>
  <si>
    <t>Revizní a čistící šachta z PP DN 425 poklop litinový s teleskopickou rourou pro zatížení 3 t</t>
  </si>
  <si>
    <t>-1924098914</t>
  </si>
  <si>
    <t>899721111</t>
  </si>
  <si>
    <t>Signalizační vodič DN do 150 mm na potrubí PVC</t>
  </si>
  <si>
    <t>-240765591</t>
  </si>
  <si>
    <t>899722113</t>
  </si>
  <si>
    <t>Krytí potrubí z plastů výstražnou fólií z PVC 34cm</t>
  </si>
  <si>
    <t>1441470146</t>
  </si>
  <si>
    <t>998276101</t>
  </si>
  <si>
    <t>Přesun hmot pro trubní vedení z trub z plastických hmot otevřený výkop</t>
  </si>
  <si>
    <t>-20466832</t>
  </si>
  <si>
    <t>721</t>
  </si>
  <si>
    <t>Zdravotechnika - vnitřní kanalizace</t>
  </si>
  <si>
    <t>721173315</t>
  </si>
  <si>
    <t>Potrubí kanalizační z PVC SN 4 dešťové DN 110</t>
  </si>
  <si>
    <t>1712842190</t>
  </si>
  <si>
    <t>721173317</t>
  </si>
  <si>
    <t>Potrubí kanalizační z PVC SN 4 dešťové DN 160</t>
  </si>
  <si>
    <t>-1035980215</t>
  </si>
  <si>
    <t>721173401</t>
  </si>
  <si>
    <t>Potrubí kanalizační z PVC SN 4 svodné DN 110</t>
  </si>
  <si>
    <t>-452902146</t>
  </si>
  <si>
    <t>721173402</t>
  </si>
  <si>
    <t>Potrubí kanalizační z PVC SN 4 svodné DN 125</t>
  </si>
  <si>
    <t>1770691426</t>
  </si>
  <si>
    <t>28611618</t>
  </si>
  <si>
    <t>čistící kus kanalizace plastové KG DN 125 se 4 šrouby</t>
  </si>
  <si>
    <t>-1318874198</t>
  </si>
  <si>
    <t>721173403</t>
  </si>
  <si>
    <t>Potrubí kanalizační z PVC SN 4 svodné DN 160</t>
  </si>
  <si>
    <t>404879100</t>
  </si>
  <si>
    <t>28611620</t>
  </si>
  <si>
    <t>čistící kus kanalizace plastové KG DN 150 se 4 šrouby</t>
  </si>
  <si>
    <t>-1275372629</t>
  </si>
  <si>
    <t>721174004</t>
  </si>
  <si>
    <t>Potrubí kanalizační z PP svodné DN 70</t>
  </si>
  <si>
    <t>-352643042</t>
  </si>
  <si>
    <t>721174025</t>
  </si>
  <si>
    <t>Potrubí kanalizační z PP odpadní DN 100</t>
  </si>
  <si>
    <t>-1175785967</t>
  </si>
  <si>
    <t>721174042</t>
  </si>
  <si>
    <t>Potrubí kanalizační z PP připojovací DN 40</t>
  </si>
  <si>
    <t>592739792</t>
  </si>
  <si>
    <t>721174043</t>
  </si>
  <si>
    <t>Potrubí kanalizační z PP připojovací DN 50</t>
  </si>
  <si>
    <t>1309195136</t>
  </si>
  <si>
    <t>721174045</t>
  </si>
  <si>
    <t>Potrubí kanalizační z PP připojovací DN 100</t>
  </si>
  <si>
    <t>2120774555</t>
  </si>
  <si>
    <t>28615603</t>
  </si>
  <si>
    <t>čistící kanalizační tvarovka PP DN 100 pro vysoké teploty</t>
  </si>
  <si>
    <t>-604876921</t>
  </si>
  <si>
    <t>721194104</t>
  </si>
  <si>
    <t>Vyvedení a upevnění odpadních výpustek DN 40</t>
  </si>
  <si>
    <t>1221666589</t>
  </si>
  <si>
    <t>721194105</t>
  </si>
  <si>
    <t>Vyvedení a upevnění odpadních výpustek DN 50</t>
  </si>
  <si>
    <t>-1570940303</t>
  </si>
  <si>
    <t>721211421</t>
  </si>
  <si>
    <t>Vpusť podlahová se svislým odtokem DN 50/75/110 mřížka nerez 115x115</t>
  </si>
  <si>
    <t>-1435550021</t>
  </si>
  <si>
    <t>721211422</t>
  </si>
  <si>
    <t>Vpusť podlahová se svislým odtokem DN 50/75/110 mřížka nerez 138x138</t>
  </si>
  <si>
    <t>913916320</t>
  </si>
  <si>
    <t>721242115</t>
  </si>
  <si>
    <t>Lapač střešních splavenin z PP se zápachovou klapkou a lapacím košem DN 110</t>
  </si>
  <si>
    <t>-255280205</t>
  </si>
  <si>
    <t>721273153</t>
  </si>
  <si>
    <t>Hlavice ventilační polypropylen PP DN 110</t>
  </si>
  <si>
    <t>223472007</t>
  </si>
  <si>
    <t>721274103</t>
  </si>
  <si>
    <t>Přivzdušňovací ventil venkovní odpadních potrubí DN 110</t>
  </si>
  <si>
    <t>-80687605</t>
  </si>
  <si>
    <t>721274121</t>
  </si>
  <si>
    <t>Přivzdušňovací ventil vnitřní odpadních potrubí do DN 50</t>
  </si>
  <si>
    <t>-1165962788</t>
  </si>
  <si>
    <t>721290111</t>
  </si>
  <si>
    <t>Zkouška těsnosti potrubí kanalizace vodou do DN 125</t>
  </si>
  <si>
    <t>453238004</t>
  </si>
  <si>
    <t>721290112</t>
  </si>
  <si>
    <t>Zkouška těsnosti potrubí kanalizace vodou do DN 200</t>
  </si>
  <si>
    <t>27053598</t>
  </si>
  <si>
    <t>998721201</t>
  </si>
  <si>
    <t>Přesun hmot procentní pro vnitřní kanalizace v objektech v do 6 m</t>
  </si>
  <si>
    <t>2132119004</t>
  </si>
  <si>
    <t>722</t>
  </si>
  <si>
    <t>Zdravotechnika - vnitřní vodovod</t>
  </si>
  <si>
    <t>722174002</t>
  </si>
  <si>
    <t>Potrubí vodovodní plastové PPR svar polyfuze PN 16 D 20 x 2,8 mm</t>
  </si>
  <si>
    <t>-1709173481</t>
  </si>
  <si>
    <t>722174003</t>
  </si>
  <si>
    <t>Potrubí vodovodní plastové PPR svar polyfuze PN 16 D 25 x 3,5 mm</t>
  </si>
  <si>
    <t>999510618</t>
  </si>
  <si>
    <t>722174004</t>
  </si>
  <si>
    <t>Potrubí vodovodní plastové PPR svar polyfuze PN 16 D 32 x 4,4 mm</t>
  </si>
  <si>
    <t>2144150296</t>
  </si>
  <si>
    <t>722174005</t>
  </si>
  <si>
    <t>Potrubí vodovodní plastové PPR svar polyfuze PN 16 D 40 x 5,5 mm</t>
  </si>
  <si>
    <t>-1775576188</t>
  </si>
  <si>
    <t>722174006</t>
  </si>
  <si>
    <t>Potrubí vodovodní plastové PPR svar polyfuze PN 16 D 50 x 6,9 mm</t>
  </si>
  <si>
    <t>-1731298495</t>
  </si>
  <si>
    <t>722174007</t>
  </si>
  <si>
    <t>Potrubí vodovodní plastové PPR svar polyfuze PN 16 D 63 x 8,6 mm</t>
  </si>
  <si>
    <t>514898194</t>
  </si>
  <si>
    <t>722181221</t>
  </si>
  <si>
    <t>Ochrana vodovodního potrubí přilepenými termoizolačními trubicemi z PE tl do 9 mm DN do 22 mm</t>
  </si>
  <si>
    <t>-1211483064</t>
  </si>
  <si>
    <t>722181222</t>
  </si>
  <si>
    <t>Ochrana vodovodního potrubí přilepenými termoizolačními trubicemi z PE tl do 9 mm DN do 45 mm</t>
  </si>
  <si>
    <t>-1469966500</t>
  </si>
  <si>
    <t>722220121</t>
  </si>
  <si>
    <t>Nástěnka pro baterii G 1/2 s jedním závitem</t>
  </si>
  <si>
    <t>pár</t>
  </si>
  <si>
    <t>-1886745981</t>
  </si>
  <si>
    <t>722224115</t>
  </si>
  <si>
    <t>Kohout plnicí nebo vypouštěcí G 1/2 PN 10 s jedním závitem</t>
  </si>
  <si>
    <t>-1496085345</t>
  </si>
  <si>
    <t>722224151</t>
  </si>
  <si>
    <t>Kulový kohout zahradní s vnějším závitem a páčkou PN 15, T 120 °C G 3/8 - 3/4"</t>
  </si>
  <si>
    <t>553098972</t>
  </si>
  <si>
    <t>722224153</t>
  </si>
  <si>
    <t>Kulový kohout zahradní s vnějším závitem a páčkou PN 15, T 120 °C G 3/4 - 1"</t>
  </si>
  <si>
    <t>1099918587</t>
  </si>
  <si>
    <t>722231073</t>
  </si>
  <si>
    <t>Ventil zpětný mosazný G 3/4 PN 10 do 110°C se dvěma závity</t>
  </si>
  <si>
    <t>-577632107</t>
  </si>
  <si>
    <t>722231074</t>
  </si>
  <si>
    <t>Ventil zpětný mosazný G 1 PN 10 do 110°C se dvěma závity</t>
  </si>
  <si>
    <t>-1417522890</t>
  </si>
  <si>
    <t>722231077</t>
  </si>
  <si>
    <t>Ventil zpětný mosazný G 2 PN 10 do 110°C se dvěma závity</t>
  </si>
  <si>
    <t>1099607259</t>
  </si>
  <si>
    <t>722231142</t>
  </si>
  <si>
    <t>Ventil závitový pojistný rohový G 3/4</t>
  </si>
  <si>
    <t>-1221675715</t>
  </si>
  <si>
    <t>722231143</t>
  </si>
  <si>
    <t>Ventil závitový pojistný rohový G 1</t>
  </si>
  <si>
    <t>-1449203680</t>
  </si>
  <si>
    <t>722232044</t>
  </si>
  <si>
    <t>Kohout kulový přímý G 3/4 PN 42 do 185°C vnitřní závit</t>
  </si>
  <si>
    <t>894796024</t>
  </si>
  <si>
    <t>722232045</t>
  </si>
  <si>
    <t>Kohout kulový přímý G 1 PN 42 do 185°C vnitřní závit</t>
  </si>
  <si>
    <t>392629715</t>
  </si>
  <si>
    <t>722232046</t>
  </si>
  <si>
    <t>Kohout kulový přímý G 5/4 PN 42 do 185°C vnitřní závit</t>
  </si>
  <si>
    <t>-1354336217</t>
  </si>
  <si>
    <t>722232047</t>
  </si>
  <si>
    <t>Kohout kulový přímý G 6/4 PN 42 do 185°C vnitřní závit</t>
  </si>
  <si>
    <t>-352845192</t>
  </si>
  <si>
    <t>722232048</t>
  </si>
  <si>
    <t>Kohout kulový přímý G 2 PN 42 do 185°C vnitřní závit</t>
  </si>
  <si>
    <t>1301193515</t>
  </si>
  <si>
    <t>722262213</t>
  </si>
  <si>
    <t>Vodoměr závitový jednovtokový suchoběžný do 40°C G 3/4 x 130 mm Qn 1,5 m3/h horizontální</t>
  </si>
  <si>
    <t>1953717639</t>
  </si>
  <si>
    <t>722262301</t>
  </si>
  <si>
    <t>Vodoměr závitový mokroběžný do 40°C G 1 x 105 mm</t>
  </si>
  <si>
    <t>-1430016318</t>
  </si>
  <si>
    <t>722290226</t>
  </si>
  <si>
    <t>Zkouška těsnosti vodovodního potrubí závitového do DN 50</t>
  </si>
  <si>
    <t>2086415645</t>
  </si>
  <si>
    <t>722290234</t>
  </si>
  <si>
    <t>Proplach a dezinfekce vodovodního potrubí do DN 80</t>
  </si>
  <si>
    <t>-1039353247</t>
  </si>
  <si>
    <t>998722201</t>
  </si>
  <si>
    <t>Přesun hmot procentní pro vnitřní vodovod v objektech v do 6 m</t>
  </si>
  <si>
    <t>-28146960</t>
  </si>
  <si>
    <t>725</t>
  </si>
  <si>
    <t>Zdravotechnika - zařizovací předměty</t>
  </si>
  <si>
    <t>725112022</t>
  </si>
  <si>
    <t>Klozet keramický závěsný na nosné stěny s hlubokým splachováním odpad vodorovný</t>
  </si>
  <si>
    <t>-338119406</t>
  </si>
  <si>
    <t>725112022INV</t>
  </si>
  <si>
    <t>2078633023</t>
  </si>
  <si>
    <t>1*1,2 'Přepočtené koeficientem množství</t>
  </si>
  <si>
    <t>725121521</t>
  </si>
  <si>
    <t>Pisoárový záchodek automatický s infračerveným senzorem</t>
  </si>
  <si>
    <t>-1078430381</t>
  </si>
  <si>
    <t>725211623</t>
  </si>
  <si>
    <t>Umyvadlo keramické připevněné na stěnu šrouby bílé se sloupem na sifon 600 mm</t>
  </si>
  <si>
    <t>-1216311831</t>
  </si>
  <si>
    <t>725211661</t>
  </si>
  <si>
    <t>Umyvadlo keramické zápustné bílé 560 mm bez skříňky</t>
  </si>
  <si>
    <t>720338604</t>
  </si>
  <si>
    <t>725211681</t>
  </si>
  <si>
    <t>Umyvadlo keramické zdravotní připevněné na stěnu šrouby bílé 640 mm</t>
  </si>
  <si>
    <t>155752275</t>
  </si>
  <si>
    <t>725241123</t>
  </si>
  <si>
    <t>Vanička sprchová akrylátová obdélníková 900x800 mm</t>
  </si>
  <si>
    <t>-1188240676</t>
  </si>
  <si>
    <t>725241142</t>
  </si>
  <si>
    <t>Vanička sprchová akrylátová čtvrtkruhová 900x900 mm</t>
  </si>
  <si>
    <t>-1576033343</t>
  </si>
  <si>
    <t>725245102</t>
  </si>
  <si>
    <t>Zástěna sprchová jednokřídlá do výšky 2000 mm a šířky 800 mm</t>
  </si>
  <si>
    <t>-496531590</t>
  </si>
  <si>
    <t>725245131</t>
  </si>
  <si>
    <t>Zástěna sprchová dvoukřídlá do výšky 2000 mm a šířky 900 mm pro vaničky čtvrtkruhové</t>
  </si>
  <si>
    <t>387559472</t>
  </si>
  <si>
    <t>725311121</t>
  </si>
  <si>
    <t>Dřez jednoduchý nerezový se zápachovou uzávěrkou s odkapávací plochou 560x480 mm a miskou</t>
  </si>
  <si>
    <t>218069543</t>
  </si>
  <si>
    <t>725331111</t>
  </si>
  <si>
    <t>Výlevka bez výtokových armatur keramická se sklopnou plastovou mřížkou 500 mm</t>
  </si>
  <si>
    <t>-1292290524</t>
  </si>
  <si>
    <t>725531102</t>
  </si>
  <si>
    <t>Elektrický ohřívač zásobníkový přepadový beztlakový 10 l / 2 kW</t>
  </si>
  <si>
    <t>-106793737</t>
  </si>
  <si>
    <t>725532125</t>
  </si>
  <si>
    <t>Elektrický ohřívač zásobníkový akumulační závěsný svislý 180 l / 2,2 kW</t>
  </si>
  <si>
    <t>144070500</t>
  </si>
  <si>
    <t>725532126</t>
  </si>
  <si>
    <t>Elektrický ohřívač zásobníkový akumulační závěsný svislý 200 l / 2,2 kW</t>
  </si>
  <si>
    <t>1981303005</t>
  </si>
  <si>
    <t>725532342</t>
  </si>
  <si>
    <t>Elektrický ohřívač zásobníkový akumulační stacionární 1 MPa 500 l / 12 kW</t>
  </si>
  <si>
    <t>584908439</t>
  </si>
  <si>
    <t>725813111</t>
  </si>
  <si>
    <t>Ventil rohový bez připojovací trubičky nebo flexi hadičky G 1/2</t>
  </si>
  <si>
    <t>160162007</t>
  </si>
  <si>
    <t>725821312</t>
  </si>
  <si>
    <t>Baterie dřezová nástěnná páková s otáčivým kulatým ústím a délkou ramínka 300 mm</t>
  </si>
  <si>
    <t>-1891385064</t>
  </si>
  <si>
    <t>725821325</t>
  </si>
  <si>
    <t>Baterie dřezová stojánková páková s otáčivým kulatým ústím a délkou ramínka 220 mm</t>
  </si>
  <si>
    <t>424825441</t>
  </si>
  <si>
    <t>725822611</t>
  </si>
  <si>
    <t>Baterie umyvadlová stojánková páková bez výpusti</t>
  </si>
  <si>
    <t>217269842</t>
  </si>
  <si>
    <t>725841311</t>
  </si>
  <si>
    <t>Baterie sprchová nástěnná pákové</t>
  </si>
  <si>
    <t>-1334739767</t>
  </si>
  <si>
    <t>998725201</t>
  </si>
  <si>
    <t>Přesun hmot procentní pro zařizovací předměty v objektech v do 6 m</t>
  </si>
  <si>
    <t>436877122</t>
  </si>
  <si>
    <t>726</t>
  </si>
  <si>
    <t>Zdravotechnika - předstěnové instalace</t>
  </si>
  <si>
    <t>726111031</t>
  </si>
  <si>
    <t>Instalační předstěna - klozet s ovládáním zepředu v 1080 mm závěsný do masivní zděné kce</t>
  </si>
  <si>
    <t>1050558282</t>
  </si>
  <si>
    <t>998726211</t>
  </si>
  <si>
    <t>Přesun hmot procentní pro instalační prefabrikáty v objektech v do 6 m</t>
  </si>
  <si>
    <t>735067221</t>
  </si>
  <si>
    <t>30 - Plyn</t>
  </si>
  <si>
    <t xml:space="preserve">    723 - Zdravotechnika - vnitřní plynovod</t>
  </si>
  <si>
    <t>M - Práce a dodávky M</t>
  </si>
  <si>
    <t xml:space="preserve">    23-M - Montáže potrubí</t>
  </si>
  <si>
    <t>VRN - Vedlejší rozpočtové náklady</t>
  </si>
  <si>
    <t xml:space="preserve">    VRN4 - Inženýrská činnost</t>
  </si>
  <si>
    <t>1904843992</t>
  </si>
  <si>
    <t>34*0,6*1,2</t>
  </si>
  <si>
    <t>-1721141073</t>
  </si>
  <si>
    <t>-1144288838</t>
  </si>
  <si>
    <t>-2135216310</t>
  </si>
  <si>
    <t>-944229708</t>
  </si>
  <si>
    <t>24,48*2 'Přepočtené koeficientem množství</t>
  </si>
  <si>
    <t>1778809624</t>
  </si>
  <si>
    <t>34*0,6*(1,2-0,4-0,1)</t>
  </si>
  <si>
    <t>-1271610422</t>
  </si>
  <si>
    <t>14,28*2 'Přepočtené koeficientem množství</t>
  </si>
  <si>
    <t>410050008</t>
  </si>
  <si>
    <t>34*0,6*0,4</t>
  </si>
  <si>
    <t>-1675817870</t>
  </si>
  <si>
    <t>8,16*2 'Přepočtené koeficientem množství</t>
  </si>
  <si>
    <t>1030980576</t>
  </si>
  <si>
    <t>34*0,6*0,1</t>
  </si>
  <si>
    <t>56-01</t>
  </si>
  <si>
    <t>Uvedení povrchu do původního stavu</t>
  </si>
  <si>
    <t>-1076836769</t>
  </si>
  <si>
    <t>CS ÚRS 2015 01</t>
  </si>
  <si>
    <t>658252102</t>
  </si>
  <si>
    <t>-2122338147</t>
  </si>
  <si>
    <t>723</t>
  </si>
  <si>
    <t>Zdravotechnika - vnitřní plynovod</t>
  </si>
  <si>
    <t>723150367</t>
  </si>
  <si>
    <t>Chránička D 57x2,9 mm</t>
  </si>
  <si>
    <t>2102903550</t>
  </si>
  <si>
    <t>723160204</t>
  </si>
  <si>
    <t>Přípojka k plynoměru spojované na závit bez ochozu G 1</t>
  </si>
  <si>
    <t>-1556733496</t>
  </si>
  <si>
    <t>723160334</t>
  </si>
  <si>
    <t>Rozpěrka přípojek plynoměru G 1</t>
  </si>
  <si>
    <t>2093978318</t>
  </si>
  <si>
    <t>723181003</t>
  </si>
  <si>
    <t>Potrubí měděné měkké spojované lisováním DN 20 ZTI</t>
  </si>
  <si>
    <t>-1337340659</t>
  </si>
  <si>
    <t>723190907</t>
  </si>
  <si>
    <t>Odvzdušnění nebo napuštění plynovodního potrubí</t>
  </si>
  <si>
    <t>1310249904</t>
  </si>
  <si>
    <t>723190909</t>
  </si>
  <si>
    <t>Zkouška těsnosti potrubí plynovodního</t>
  </si>
  <si>
    <t>763528877</t>
  </si>
  <si>
    <t>723231163</t>
  </si>
  <si>
    <t>Kohout kulový přímý G 3/4 PN 42 do 185°C plnoprůtokový vnitřní závit těžká řada</t>
  </si>
  <si>
    <t>455194794</t>
  </si>
  <si>
    <t>723231164</t>
  </si>
  <si>
    <t>Kohout kulový přímý G 1 PN 42 do 185°C plnoprůtokový vnitřní závit těžká řada</t>
  </si>
  <si>
    <t>1442875267</t>
  </si>
  <si>
    <t>998723201</t>
  </si>
  <si>
    <t>Přesun hmot procentní pro vnitřní plynovod v objektech v do 6 m</t>
  </si>
  <si>
    <t>-2017214216</t>
  </si>
  <si>
    <t>783614551</t>
  </si>
  <si>
    <t>Základní jednonásobný syntetický nátěr potrubí DN do 50 mm</t>
  </si>
  <si>
    <t>-1045110166</t>
  </si>
  <si>
    <t>783617601</t>
  </si>
  <si>
    <t>Krycí jednonásobný syntetický nátěr potrubí DN do 50 mm</t>
  </si>
  <si>
    <t>-2016638264</t>
  </si>
  <si>
    <t>Práce a dodávky M</t>
  </si>
  <si>
    <t>23-M</t>
  </si>
  <si>
    <t>Montáže potrubí</t>
  </si>
  <si>
    <t>230-01</t>
  </si>
  <si>
    <t>Napojení na stávající STL plynovod s vyvedení do pilíře HUP</t>
  </si>
  <si>
    <t>-363135345</t>
  </si>
  <si>
    <t>230-02</t>
  </si>
  <si>
    <t>Pilíř HUP</t>
  </si>
  <si>
    <t>1796474779</t>
  </si>
  <si>
    <t>230205025</t>
  </si>
  <si>
    <t>Montáž potrubí plastového svařované na tupo nebo elektrospojkou dn 32 mm en 3,0 mm</t>
  </si>
  <si>
    <t>952558133</t>
  </si>
  <si>
    <t>28613491</t>
  </si>
  <si>
    <t>potrubí plynovodní PE100 SDR 11 tyče 12m se signalizační vrstvou 32x3,0mm</t>
  </si>
  <si>
    <t>2114410770</t>
  </si>
  <si>
    <t>34*1,05 'Přepočtené koeficientem množství</t>
  </si>
  <si>
    <t>230205225</t>
  </si>
  <si>
    <t>Montáž trubního dílu PE elektrotvarovky nebo svařovaného na tupo dn 32 mm en 2,0 mm</t>
  </si>
  <si>
    <t>2016905296</t>
  </si>
  <si>
    <t>28611286</t>
  </si>
  <si>
    <t>elektrokoleno 90° PE 100 PN 16 d 32</t>
  </si>
  <si>
    <t>302944982</t>
  </si>
  <si>
    <t>28653014</t>
  </si>
  <si>
    <t>elektrospojka PE 100 SDR 11 D 32mm</t>
  </si>
  <si>
    <t>2127432007</t>
  </si>
  <si>
    <t>230230001</t>
  </si>
  <si>
    <t>Předběžná tlaková zkouška vodou DN 50</t>
  </si>
  <si>
    <t>1281511318</t>
  </si>
  <si>
    <t>34*0,3 'Přepočtené koeficientem množství</t>
  </si>
  <si>
    <t>230230063</t>
  </si>
  <si>
    <t>Hlavní tlaková zkouška vzduchem 6,3 MPa DN 100</t>
  </si>
  <si>
    <t>-1458716416</t>
  </si>
  <si>
    <t>230230076</t>
  </si>
  <si>
    <t>Čištění potrubí PN 38 6416 DN 200</t>
  </si>
  <si>
    <t>-1719048046</t>
  </si>
  <si>
    <t>VRN4</t>
  </si>
  <si>
    <t>Inženýrská činnost</t>
  </si>
  <si>
    <t>043002000</t>
  </si>
  <si>
    <t>Zkoušky a ostatní měření</t>
  </si>
  <si>
    <t>Kč</t>
  </si>
  <si>
    <t>1024</t>
  </si>
  <si>
    <t>462678182</t>
  </si>
  <si>
    <t>40 - UT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</si>
  <si>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</si>
  <si>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</si>
  <si>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</si>
  <si>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</si>
  <si>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</si>
  <si>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713463411</t>
  </si>
  <si>
    <t>Montáž izolace tepelné potrubí a ohybů návlekovými izolačními pouzdry</t>
  </si>
  <si>
    <t>-156643678</t>
  </si>
  <si>
    <t>50+21+52+32+1+36+4</t>
  </si>
  <si>
    <t>28377101</t>
  </si>
  <si>
    <t>izolace tepelná potrubí z pěnového polyetylenu 18 x 9 mm</t>
  </si>
  <si>
    <t>-684030626</t>
  </si>
  <si>
    <t>28377103</t>
  </si>
  <si>
    <t>izolace tepelná potrubí z pěnového polyetylenu 22 x 9 mm</t>
  </si>
  <si>
    <t>-1933534538</t>
  </si>
  <si>
    <t>21+36</t>
  </si>
  <si>
    <t>28377111</t>
  </si>
  <si>
    <t>izolace tepelná potrubí z pěnového polyetylenu 28 x 9 mm</t>
  </si>
  <si>
    <t>-440045108</t>
  </si>
  <si>
    <t>52+4</t>
  </si>
  <si>
    <t>28377051</t>
  </si>
  <si>
    <t>izolace tepelná potrubí z pěnového polyetylenu 32 x 9 mm</t>
  </si>
  <si>
    <t>-2039863728</t>
  </si>
  <si>
    <t>731</t>
  </si>
  <si>
    <t>Ústřední vytápění - kotelny</t>
  </si>
  <si>
    <t>731244108</t>
  </si>
  <si>
    <t>Kotel ocelový závěsný na plyn kondenzační o výkonu 4,8-23,9 kW pro vytápění</t>
  </si>
  <si>
    <t>872010161</t>
  </si>
  <si>
    <t>731810132</t>
  </si>
  <si>
    <t>Nucený odtah spalin soustředným potrubím pro turbokotel svislý 80/125 mm přes šikmou střechu</t>
  </si>
  <si>
    <t>-1488935308</t>
  </si>
  <si>
    <t>731810142</t>
  </si>
  <si>
    <t>Prodloužení soustředného potrubí pro turbokotel průměru 80/125 mm</t>
  </si>
  <si>
    <t>337487895</t>
  </si>
  <si>
    <t>73124-TRM</t>
  </si>
  <si>
    <t>M+D Prostorový termostat</t>
  </si>
  <si>
    <t>-532288003</t>
  </si>
  <si>
    <t>731-KRB</t>
  </si>
  <si>
    <t>M+D rbová vložka  včetně havarijní smyčky vodní 7kW, celkový výkon 11 kW, příslušenství termostatický ventil TS130-DN20 s teplotním čidlem havarijního dochlazování, pojistný ventil PV20 pot=0,3MPa</t>
  </si>
  <si>
    <t>-318160966</t>
  </si>
  <si>
    <t>998731201</t>
  </si>
  <si>
    <t>Přesun hmot procentní pro kotelny v objektech v do 6 m</t>
  </si>
  <si>
    <t>-2016623502</t>
  </si>
  <si>
    <t>732</t>
  </si>
  <si>
    <t>Ústřední vytápění - strojovny</t>
  </si>
  <si>
    <t>732331612</t>
  </si>
  <si>
    <t>Nádoba tlaková expanzní s membránou závitové připojení PN 0,6 o objemu 12 l</t>
  </si>
  <si>
    <t>1914315648</t>
  </si>
  <si>
    <t>732421212</t>
  </si>
  <si>
    <t>Čerpadlo teplovodní mokroběžné závitové cirkulační DN 25 výtlak do 4,0 m průtok 2,20 m3/h pro TUV</t>
  </si>
  <si>
    <t>1793610311</t>
  </si>
  <si>
    <t>998732201</t>
  </si>
  <si>
    <t>Přesun hmot procentní pro strojovny v objektech v do 6 m</t>
  </si>
  <si>
    <t>-2045166543</t>
  </si>
  <si>
    <t>733</t>
  </si>
  <si>
    <t>Ústřední vytápění - rozvodné potrubí</t>
  </si>
  <si>
    <t>733221103</t>
  </si>
  <si>
    <t>Potrubí měděné měkké spojované měkkým pájením D 18x1</t>
  </si>
  <si>
    <t>-873239642</t>
  </si>
  <si>
    <t>733221104</t>
  </si>
  <si>
    <t>Potrubí měděné měkké spojované měkkým pájením D 22x1</t>
  </si>
  <si>
    <t>746341621</t>
  </si>
  <si>
    <t>733222105</t>
  </si>
  <si>
    <t>Potrubí měděné polotvrdé spojované měkkým pájením D 28x1,5</t>
  </si>
  <si>
    <t>-1103068006</t>
  </si>
  <si>
    <t>733291101</t>
  </si>
  <si>
    <t>Zkouška těsnosti potrubí měděné do D 35x1,5</t>
  </si>
  <si>
    <t>-1632204059</t>
  </si>
  <si>
    <t>1+36+4</t>
  </si>
  <si>
    <t>733322211</t>
  </si>
  <si>
    <t>Potrubí plastové z PE-X spojované kovovou objímkou D 16x2,2</t>
  </si>
  <si>
    <t>642303789</t>
  </si>
  <si>
    <t>733322212</t>
  </si>
  <si>
    <t>Potrubí plastové z PE-X spojované kovovou objímkou D 20x2,8</t>
  </si>
  <si>
    <t>-1598982712</t>
  </si>
  <si>
    <t>733322213</t>
  </si>
  <si>
    <t>Potrubí plastové z PE-X spojované kovovou objímkou D 25x3,5</t>
  </si>
  <si>
    <t>2085707887</t>
  </si>
  <si>
    <t>733322214</t>
  </si>
  <si>
    <t>Potrubí plastové z PE-X spojované kovovou objímkou D 32x4,4</t>
  </si>
  <si>
    <t>-2018309410</t>
  </si>
  <si>
    <t>733391101</t>
  </si>
  <si>
    <t>Zkouška těsnosti potrubí plastové do D 32x3,0</t>
  </si>
  <si>
    <t>905914494</t>
  </si>
  <si>
    <t>50+21+52+32</t>
  </si>
  <si>
    <t>998733201</t>
  </si>
  <si>
    <t>Přesun hmot procentní pro rozvody potrubí v objektech v do 6 m</t>
  </si>
  <si>
    <t>1761106690</t>
  </si>
  <si>
    <t>734</t>
  </si>
  <si>
    <t>Ústřední vytápění - armatury</t>
  </si>
  <si>
    <t>734211120</t>
  </si>
  <si>
    <t>Ventil závitový odvzdušňovací G 1/2 PN 14 do 120°C automatický</t>
  </si>
  <si>
    <t>1877039015</t>
  </si>
  <si>
    <t>734221542</t>
  </si>
  <si>
    <t>Ventil závitový termostatický rohový jednoregulační G 1/2x16 bez hlavice pro rozvod z CU nebo UH</t>
  </si>
  <si>
    <t>679444772</t>
  </si>
  <si>
    <t>734221686</t>
  </si>
  <si>
    <t>Termostatická hlavice vosková PN 10 do 110°C otopných těles VK</t>
  </si>
  <si>
    <t>-746850448</t>
  </si>
  <si>
    <t>734242412</t>
  </si>
  <si>
    <t>Ventil závitový zpětný přímý G 1/2 PN 16 do 110°C</t>
  </si>
  <si>
    <t>987429825</t>
  </si>
  <si>
    <t>734242413</t>
  </si>
  <si>
    <t>Ventil závitový zpětný přímý G 3/4 PN 16 do 110°C</t>
  </si>
  <si>
    <t>-2139522905</t>
  </si>
  <si>
    <t>734261406</t>
  </si>
  <si>
    <t>Armatura připojovací přímá G 1/2x18 PN 10 do 110°C radiátorů typu VK</t>
  </si>
  <si>
    <t>1581449428</t>
  </si>
  <si>
    <t>734291123</t>
  </si>
  <si>
    <t>Kohout plnící a vypouštěcí G 1/2 PN 10 do 90°C závitový</t>
  </si>
  <si>
    <t>465030218</t>
  </si>
  <si>
    <t>734291243</t>
  </si>
  <si>
    <t>Filtr závitový přímý G 3/4 PN 16 do 130°C s vnitřními závity</t>
  </si>
  <si>
    <t>1467645342</t>
  </si>
  <si>
    <t>734291244</t>
  </si>
  <si>
    <t>Filtr závitový přímý G 1 PN 16 do 130°C s vnitřními závity</t>
  </si>
  <si>
    <t>-965471311</t>
  </si>
  <si>
    <t>734292713</t>
  </si>
  <si>
    <t>Kohout kulový přímý G 1/2 PN 42 do 185°C vnitřní závit</t>
  </si>
  <si>
    <t>559531137</t>
  </si>
  <si>
    <t>734292714</t>
  </si>
  <si>
    <t>-1741907093</t>
  </si>
  <si>
    <t>734292715</t>
  </si>
  <si>
    <t>1019918669</t>
  </si>
  <si>
    <t>734411103</t>
  </si>
  <si>
    <t>Teploměr technický s pevným stonkem a jímkou zadní připojení průměr 63 mm délky 100 mm</t>
  </si>
  <si>
    <t>80991113</t>
  </si>
  <si>
    <t>734412111</t>
  </si>
  <si>
    <t>Měřič tepla kompaktní Qn 0,6 G 1/2</t>
  </si>
  <si>
    <t>-1920578922</t>
  </si>
  <si>
    <t>998734201</t>
  </si>
  <si>
    <t>Přesun hmot procentní pro armatury v objektech v do 6 m</t>
  </si>
  <si>
    <t>1792978105</t>
  </si>
  <si>
    <t>735</t>
  </si>
  <si>
    <t>Ústřední vytápění - otopná tělesa</t>
  </si>
  <si>
    <t>735152274</t>
  </si>
  <si>
    <t>Otopné těleso panelové VK jednodeskové 1 přídavná přestupní plocha výška/délka 600/700mm výkon 701 W</t>
  </si>
  <si>
    <t>767934621</t>
  </si>
  <si>
    <t>735152275</t>
  </si>
  <si>
    <t>Otopné těleso panelové VK jednodeskové 1 přídavná přestupní plocha výška/délka 600/800mm výkon 802 W</t>
  </si>
  <si>
    <t>2088126043</t>
  </si>
  <si>
    <t>735152276</t>
  </si>
  <si>
    <t>Otopné těleso panelové VK jednodeskové 1 přídavná přestupní plocha výška/délka 600/900mm výkon 902 W</t>
  </si>
  <si>
    <t>-310964672</t>
  </si>
  <si>
    <t>735152277</t>
  </si>
  <si>
    <t>Otopné těleso panel VK jednodeskové 1 přídavná přestupní plocha výška/délka 600/1000 mm výkon 1002 W</t>
  </si>
  <si>
    <t>-123658915</t>
  </si>
  <si>
    <t>735152280</t>
  </si>
  <si>
    <t>Otopné těleso panel VK jednodeskové 1 přídavná přestupní plocha výška/délka 600/1400 mm výkon 1403 W</t>
  </si>
  <si>
    <t>-1754832568</t>
  </si>
  <si>
    <t>735152572</t>
  </si>
  <si>
    <t>Otopné těleso panelové VK dvoudeskové 2 přídavné přestupní plochy výška/délka 600/500 mm výkon 840 W</t>
  </si>
  <si>
    <t>-1645851841</t>
  </si>
  <si>
    <t>735152573</t>
  </si>
  <si>
    <t>Otopné těleso panelové VK dvoudeskové 2 přídavné přestupní plochy výška/délka 600/600mm výkon 1007 W</t>
  </si>
  <si>
    <t>1633434779</t>
  </si>
  <si>
    <t>735152576</t>
  </si>
  <si>
    <t>Otopné těleso panelové VK dvoudeskové 2 přídavné přestupní plochy výška/délka 600/900mm výkon 1511 W</t>
  </si>
  <si>
    <t>1529654175</t>
  </si>
  <si>
    <t>735152578</t>
  </si>
  <si>
    <t>Otopné těleso panelové VK dvoudeskové 2 přídavné přestupní plochy výška/délka 600/1100mm výkon 1847W</t>
  </si>
  <si>
    <t>320405450</t>
  </si>
  <si>
    <t>735152579</t>
  </si>
  <si>
    <t>Otopné těleso panelové VK dvoudeskové 2 přídavné přestupní plochy výška/délka 600/1200mm výkon 2015W</t>
  </si>
  <si>
    <t>1338828297</t>
  </si>
  <si>
    <t>735152581</t>
  </si>
  <si>
    <t>Otopné těleso panelové VK dvoudeskové 2 přídavné přestupní plochy výška/délka 600/1600mm výkon 2686W</t>
  </si>
  <si>
    <t>1807605266</t>
  </si>
  <si>
    <t>735152593</t>
  </si>
  <si>
    <t>Otopné těleso panelové VK dvoudeskové 2 přídavné přestupní plochy výška/délka 900/600mm výkon 1388 W</t>
  </si>
  <si>
    <t>2139205306</t>
  </si>
  <si>
    <t>735164252</t>
  </si>
  <si>
    <t>Otopné těleso trubkové výška/délka 1215/600 mm</t>
  </si>
  <si>
    <t>1733873779</t>
  </si>
  <si>
    <t>998735201</t>
  </si>
  <si>
    <t>Přesun hmot procentní pro otopná tělesa v objektech v do 6 m</t>
  </si>
  <si>
    <t>1457583260</t>
  </si>
  <si>
    <t>9-HZS</t>
  </si>
  <si>
    <t>Topná zkouška</t>
  </si>
  <si>
    <t>h</t>
  </si>
  <si>
    <t>-951510040</t>
  </si>
  <si>
    <t>9-HZS-1</t>
  </si>
  <si>
    <t>Stavební výpomoce</t>
  </si>
  <si>
    <t>227318406</t>
  </si>
  <si>
    <t>50 - Větrání</t>
  </si>
  <si>
    <t xml:space="preserve">    751 - Vzduchotechnika</t>
  </si>
  <si>
    <t>751</t>
  </si>
  <si>
    <t>Vzduchotechnika</t>
  </si>
  <si>
    <t>751122093</t>
  </si>
  <si>
    <t>Mtž vent rad ntl potrubního základního D do 300 mm</t>
  </si>
  <si>
    <t>-223692444</t>
  </si>
  <si>
    <t>553-RV250</t>
  </si>
  <si>
    <t>Radiální ventilátor do potrubí 850m3/h, 200Pa</t>
  </si>
  <si>
    <t>338055977</t>
  </si>
  <si>
    <t>751322011</t>
  </si>
  <si>
    <t>Mtž talířového ventilu D do 100 mm</t>
  </si>
  <si>
    <t>953204168</t>
  </si>
  <si>
    <t>553-KK80</t>
  </si>
  <si>
    <t>Talířový ventil vč.rámečku KK80</t>
  </si>
  <si>
    <t>1915718801</t>
  </si>
  <si>
    <t>751322012</t>
  </si>
  <si>
    <t>Mtž talířového ventilu D do 200 mm</t>
  </si>
  <si>
    <t>-1506077839</t>
  </si>
  <si>
    <t>7+5</t>
  </si>
  <si>
    <t>553-KK125</t>
  </si>
  <si>
    <t>Talířový ventil vč.rámečku KK125</t>
  </si>
  <si>
    <t>-1227891755</t>
  </si>
  <si>
    <t>553-KK160</t>
  </si>
  <si>
    <t>Talířový ventil vč.rámečku KK160</t>
  </si>
  <si>
    <t>1360085982</t>
  </si>
  <si>
    <t>751344113</t>
  </si>
  <si>
    <t>Mtž tlumiče hluku pro kruhové potrubí D do 300 mm</t>
  </si>
  <si>
    <t>-2076131965</t>
  </si>
  <si>
    <t>553-TH250</t>
  </si>
  <si>
    <t>Tlumič hluku d 250/900</t>
  </si>
  <si>
    <t>-948145284</t>
  </si>
  <si>
    <t>751398023</t>
  </si>
  <si>
    <t>Mtž větrací mřížky stěnové do 0,150 m2</t>
  </si>
  <si>
    <t>1471222595</t>
  </si>
  <si>
    <t>553-M5030</t>
  </si>
  <si>
    <t>Mřížka stěnová 500x300</t>
  </si>
  <si>
    <t>-1543035614</t>
  </si>
  <si>
    <t>751398031</t>
  </si>
  <si>
    <t>Mtž ventilační mřížky do dveří do 0,040 m2</t>
  </si>
  <si>
    <t>1552085908</t>
  </si>
  <si>
    <t>553-DV456</t>
  </si>
  <si>
    <t>Dveřní mřížka 450x60</t>
  </si>
  <si>
    <t>-1310867971</t>
  </si>
  <si>
    <t>751510042</t>
  </si>
  <si>
    <t>Vzduchotechnické potrubí pozink kruhové spirálně vinuté D do 200 mm</t>
  </si>
  <si>
    <t>-1523925635</t>
  </si>
  <si>
    <t>3 "d 160</t>
  </si>
  <si>
    <t>2 "d 200</t>
  </si>
  <si>
    <t>751510043</t>
  </si>
  <si>
    <t>Vzduchotechnické potrubí pozink kruhové spirálně vinuté D do 300 mm</t>
  </si>
  <si>
    <t>994056636</t>
  </si>
  <si>
    <t>16 "d 250</t>
  </si>
  <si>
    <t>751514636</t>
  </si>
  <si>
    <t>Mtž škrtící klapky do plech potrubí bez příruby do 0,07 m2</t>
  </si>
  <si>
    <t>2122005667</t>
  </si>
  <si>
    <t>553-RG250</t>
  </si>
  <si>
    <t>Ruční regulační klapka d 250</t>
  </si>
  <si>
    <t>-618720123</t>
  </si>
  <si>
    <t>553-ZK250</t>
  </si>
  <si>
    <t>Zpětná klapka d 250</t>
  </si>
  <si>
    <t>-2070591351</t>
  </si>
  <si>
    <t>751514736</t>
  </si>
  <si>
    <t>Mtž protidešťové stříšky plech potrubí bez příruby do 0,07 m2</t>
  </si>
  <si>
    <t>-1939367311</t>
  </si>
  <si>
    <t>553-ST250</t>
  </si>
  <si>
    <t>Stříška d 250</t>
  </si>
  <si>
    <t>-1382209411</t>
  </si>
  <si>
    <t>751537071</t>
  </si>
  <si>
    <t>Mtž potrubí ohebného neizol z Al folie D do 100 mm</t>
  </si>
  <si>
    <t>-500201645</t>
  </si>
  <si>
    <t>553-F80</t>
  </si>
  <si>
    <t>Potrubí flexo d 80</t>
  </si>
  <si>
    <t>165397360</t>
  </si>
  <si>
    <t>751537072</t>
  </si>
  <si>
    <t>Mtž potrubí ohebného neizol z Al folie D do 200 mm</t>
  </si>
  <si>
    <t>-395368664</t>
  </si>
  <si>
    <t>15+8</t>
  </si>
  <si>
    <t>553-F125</t>
  </si>
  <si>
    <t>Potrubí flexo d 125</t>
  </si>
  <si>
    <t>1738822745</t>
  </si>
  <si>
    <t>553-F160</t>
  </si>
  <si>
    <t>Potrubí flexo d 160</t>
  </si>
  <si>
    <t>-1453170404</t>
  </si>
  <si>
    <t>751-99-1</t>
  </si>
  <si>
    <t>Zprovoznění</t>
  </si>
  <si>
    <t>-881988023</t>
  </si>
  <si>
    <t>751-99-2</t>
  </si>
  <si>
    <t>Pomocný a spojovací materiál</t>
  </si>
  <si>
    <t>-389175251</t>
  </si>
  <si>
    <t>751-99-3</t>
  </si>
  <si>
    <t>1220539757</t>
  </si>
  <si>
    <t>60 - Elektroinstalace, Slaboproud</t>
  </si>
  <si>
    <t>D1 - Skříň pojistková SP2</t>
  </si>
  <si>
    <t>D2 - Elektroměrová rozvodnice RE1</t>
  </si>
  <si>
    <t>D3 - Skříň odpínání SO</t>
  </si>
  <si>
    <t>D4 - Rozvodnice R1</t>
  </si>
  <si>
    <t>D5 - Rozvodnice R2</t>
  </si>
  <si>
    <t>D6 - Rozvodnice RP1</t>
  </si>
  <si>
    <t>D7 - Rozvodnice RP2</t>
  </si>
  <si>
    <t>D8 - Elektroinstalační rozvody</t>
  </si>
  <si>
    <t>D9 - Ochranné pospojování</t>
  </si>
  <si>
    <t>D10 - Slaboproudé rozvody</t>
  </si>
  <si>
    <t>D11 - Bleskosvod</t>
  </si>
  <si>
    <t>D12 - Revize</t>
  </si>
  <si>
    <t>D1</t>
  </si>
  <si>
    <t>Skříň pojistková SP2</t>
  </si>
  <si>
    <t>341-1</t>
  </si>
  <si>
    <t>skříň pojistková, v pilíři, 1x sada pojistkových spodků vel. 00, 400 V, 160 A, IP44, 320 x 1810 x 220 mm (š x v x hl.)</t>
  </si>
  <si>
    <t>ks</t>
  </si>
  <si>
    <t>341-2</t>
  </si>
  <si>
    <t>písek do betonu</t>
  </si>
  <si>
    <t>341-3</t>
  </si>
  <si>
    <t>cement CEM 32,5</t>
  </si>
  <si>
    <t>341-4</t>
  </si>
  <si>
    <t>pojistka nožová  63A, gG, PNA 000</t>
  </si>
  <si>
    <t>210 12-0102</t>
  </si>
  <si>
    <t>Montáž pojistek nožových</t>
  </si>
  <si>
    <t>210 19-1519</t>
  </si>
  <si>
    <t>Montáž konstrukce do základu pro uchycení skříně - pilíře</t>
  </si>
  <si>
    <t>210 19-1541-01</t>
  </si>
  <si>
    <t>Montáž plastového pilíře</t>
  </si>
  <si>
    <t>460 07-0755</t>
  </si>
  <si>
    <t>Hloubení nezapažených jam ručně, v hornině tř. 5</t>
  </si>
  <si>
    <t>460 08-0012</t>
  </si>
  <si>
    <t>Základ bez bednění z monolitického betonu tř. C 8/10</t>
  </si>
  <si>
    <t>D2</t>
  </si>
  <si>
    <t>Elektroměrová rozvodnice RE1</t>
  </si>
  <si>
    <t>341-10</t>
  </si>
  <si>
    <t>341-11</t>
  </si>
  <si>
    <t>341-12</t>
  </si>
  <si>
    <t>el.měr. rozvaděč, pro 2x 2-sazb. elektroměr do 40 A (63 A na objednání), 1x HDO, IP44, s pilířem</t>
  </si>
  <si>
    <t>341-13</t>
  </si>
  <si>
    <t>jistič 1x 2 A, char. B, Icn=10 kA</t>
  </si>
  <si>
    <t>341-14</t>
  </si>
  <si>
    <t>jistič 3x 32 A, char. B, Icn=10 kA</t>
  </si>
  <si>
    <t>341-15</t>
  </si>
  <si>
    <t>elektroměr dle ČEZ Měření s.r.o.</t>
  </si>
  <si>
    <t>341-16</t>
  </si>
  <si>
    <t>spínač HDO, dle ČEZ Měření s.r.o.</t>
  </si>
  <si>
    <t>210 12-0401</t>
  </si>
  <si>
    <t>Montáž jističe 1f, do 25 A, bez krytu</t>
  </si>
  <si>
    <t>210 12-0465</t>
  </si>
  <si>
    <t>Montáž jističe 3f, do 63 A, bez krytu</t>
  </si>
  <si>
    <t>210 16-0031</t>
  </si>
  <si>
    <t>Montáž přijímače HDO do 100A</t>
  </si>
  <si>
    <t>210 16-0682</t>
  </si>
  <si>
    <t>Montáž elektroměru 3f</t>
  </si>
  <si>
    <t>210 19-0002</t>
  </si>
  <si>
    <t>Montáž rozvodnic oceloplechových nebo plastových do 50 kg</t>
  </si>
  <si>
    <t>460 08-0013</t>
  </si>
  <si>
    <t>Základ bez bednění z monolitického betonu tř. C 12/15</t>
  </si>
  <si>
    <t>D3</t>
  </si>
  <si>
    <t>Skříň odpínání SO</t>
  </si>
  <si>
    <t>341-25</t>
  </si>
  <si>
    <t>341-26</t>
  </si>
  <si>
    <t>341-27</t>
  </si>
  <si>
    <t>skříň bez náplně, IP44, 1-modulová, s pilířem, 555 x 220 x 280 mm (v x hl. x š)</t>
  </si>
  <si>
    <t>341-28</t>
  </si>
  <si>
    <t>341-29</t>
  </si>
  <si>
    <t>spoušť podpěťová, 24 V, AC</t>
  </si>
  <si>
    <t>341-30</t>
  </si>
  <si>
    <t>vypínač 3x 32 A</t>
  </si>
  <si>
    <t>341-31</t>
  </si>
  <si>
    <t>tlačítkový spínač 230 V, 25 A, ř.k. 22</t>
  </si>
  <si>
    <t>341-32</t>
  </si>
  <si>
    <t>zdroj napájecí 10 VA, 230 / 24 V, na lištu</t>
  </si>
  <si>
    <t>210 12-0400-08</t>
  </si>
  <si>
    <t>Montáž vypínače 3-pól., do 63 A, bez krytu</t>
  </si>
  <si>
    <t>210 12-0400-11</t>
  </si>
  <si>
    <t>Montáž vypínače 4-pól., do 25 A, bez krytu</t>
  </si>
  <si>
    <t>210 13-0203</t>
  </si>
  <si>
    <t>Montáž podpěťové spouště</t>
  </si>
  <si>
    <t>210 17-0031</t>
  </si>
  <si>
    <t>Montáž 1f transformátoru nn, v krytu, do 200 VA</t>
  </si>
  <si>
    <t>D4</t>
  </si>
  <si>
    <t>Rozvodnice R1</t>
  </si>
  <si>
    <t>341-42</t>
  </si>
  <si>
    <t>zdroj automatických splachovačů pisoárů, 230 V / 24 V DC SELV</t>
  </si>
  <si>
    <t>341-43</t>
  </si>
  <si>
    <t>rozvodnice pod omítku, IP30, 96 modulů, neprůhledná dvířka</t>
  </si>
  <si>
    <t>341-44</t>
  </si>
  <si>
    <t>341-45</t>
  </si>
  <si>
    <t>jistič 1x 6 A, char. B, Icn=10 kA</t>
  </si>
  <si>
    <t>341-46</t>
  </si>
  <si>
    <t>jistič 1x 10 A, char. B, Icn=10 kA</t>
  </si>
  <si>
    <t>341-47</t>
  </si>
  <si>
    <t>jistič 1x 16 A, char. B, Icn=10 kA</t>
  </si>
  <si>
    <t>341-48</t>
  </si>
  <si>
    <t>jistič 3x 16 A, char. B, Icn=10 kA</t>
  </si>
  <si>
    <t>341-49</t>
  </si>
  <si>
    <t>jistič 3x 20 A, char. B, Icn=10 kA</t>
  </si>
  <si>
    <t>341-50</t>
  </si>
  <si>
    <t>341-51</t>
  </si>
  <si>
    <t>chránič proudový s nadproudovou ochranou, 1x 10 A, char. B, Icn=10 kA, I?n=30 mA, typ AC</t>
  </si>
  <si>
    <t>341-52</t>
  </si>
  <si>
    <t>chránič proudový, 4x 40 A, I?n=30 mA, typ A-G</t>
  </si>
  <si>
    <t>341-53</t>
  </si>
  <si>
    <t>stykač 20 A, řazení k. 10, cívka 230 V</t>
  </si>
  <si>
    <t>341-54</t>
  </si>
  <si>
    <t>stykač 25 A, řazení k. 40, cívka 230 V</t>
  </si>
  <si>
    <t>341-55</t>
  </si>
  <si>
    <t>svornice 4 řadová bílá</t>
  </si>
  <si>
    <t>341-56</t>
  </si>
  <si>
    <t>svornice 35 řadová bílá</t>
  </si>
  <si>
    <t>341-57</t>
  </si>
  <si>
    <t>lišta propojovací, 3-pól, 16 mm2, délka 1 m</t>
  </si>
  <si>
    <t>210 12-0451</t>
  </si>
  <si>
    <t>Montáž jističe 3f, do 25 A, bez krytu</t>
  </si>
  <si>
    <t>210 12-1011</t>
  </si>
  <si>
    <t>Montáž proudového chrániče, 2-p, do 25 A, bez krytu</t>
  </si>
  <si>
    <t>210 12-1121</t>
  </si>
  <si>
    <t>Montáž proudového chrániče, 4-p, do 80 A, bez krytu</t>
  </si>
  <si>
    <t>210 13-0102</t>
  </si>
  <si>
    <t>Montáž spínacího zařízení (stykače, relé apod.) do rozvaděče, do 4 kontaktů, do 25 A</t>
  </si>
  <si>
    <t>210 13-0104</t>
  </si>
  <si>
    <t>Montáž spínacího zařízení (stykače, relé apod.) do rozvaděče, do 8 kontaktů, do 25 A</t>
  </si>
  <si>
    <t>210 19-0001</t>
  </si>
  <si>
    <t>Montáž rozvodnic oceloplechových nebo plastových do 20 kg</t>
  </si>
  <si>
    <t>210 19-2572</t>
  </si>
  <si>
    <t>Montáž svorkovnice řadové do 6 mm2</t>
  </si>
  <si>
    <t>210 19-2577</t>
  </si>
  <si>
    <t>Montáž svorkovnice řadové do 50 mm2</t>
  </si>
  <si>
    <t>460 68-0485</t>
  </si>
  <si>
    <t>Vysekání kapes ve zdivu cihelném, plochy přes 0,25 m2 jakékoliv hloubky</t>
  </si>
  <si>
    <t>D5</t>
  </si>
  <si>
    <t>Rozvodnice R2</t>
  </si>
  <si>
    <t>341-70</t>
  </si>
  <si>
    <t>zdroj pro napájení LED osvětlení, 230 V / 12 V DC SELV</t>
  </si>
  <si>
    <t>341-71</t>
  </si>
  <si>
    <t>341-72</t>
  </si>
  <si>
    <t>341-73</t>
  </si>
  <si>
    <t>341-74</t>
  </si>
  <si>
    <t>341-75</t>
  </si>
  <si>
    <t>341-76</t>
  </si>
  <si>
    <t>341-77</t>
  </si>
  <si>
    <t>341-78</t>
  </si>
  <si>
    <t>341-79</t>
  </si>
  <si>
    <t>341-80</t>
  </si>
  <si>
    <t>341-81</t>
  </si>
  <si>
    <t>341-82</t>
  </si>
  <si>
    <t>svornice 6 řadová bílá</t>
  </si>
  <si>
    <t>341-83</t>
  </si>
  <si>
    <t>341-84</t>
  </si>
  <si>
    <t>D6</t>
  </si>
  <si>
    <t>Rozvodnice RP1</t>
  </si>
  <si>
    <t>341-96</t>
  </si>
  <si>
    <t>rozvodnice pod omítku, IP30, 28 modulů</t>
  </si>
  <si>
    <t>341-97</t>
  </si>
  <si>
    <t>svodič přepětí, typ B+C, L+N</t>
  </si>
  <si>
    <t>341-98</t>
  </si>
  <si>
    <t>svodič přepětí, typ B+C, 3-p</t>
  </si>
  <si>
    <t>341-99</t>
  </si>
  <si>
    <t>lišta DIN 35 x 7,5 x 200</t>
  </si>
  <si>
    <t>341-100</t>
  </si>
  <si>
    <t>svorka ekvipotenciální</t>
  </si>
  <si>
    <t>210 12-2001</t>
  </si>
  <si>
    <t>Montáž přepěťové ochrany, 1.stupeň, 1-p, do 35 kA</t>
  </si>
  <si>
    <t>210 19-2562-01</t>
  </si>
  <si>
    <t>Montáž svorkovnice ochranné, typ EPS</t>
  </si>
  <si>
    <t>460 68-0471</t>
  </si>
  <si>
    <t>Vysekání kapes ve zdivu cihelném, plochy 0,10 - 0,16 m2 a hloubky do 15 cm</t>
  </si>
  <si>
    <t>D7</t>
  </si>
  <si>
    <t>Rozvodnice RP2</t>
  </si>
  <si>
    <t>341-105</t>
  </si>
  <si>
    <t>341-106</t>
  </si>
  <si>
    <t>341-107</t>
  </si>
  <si>
    <t>341-108</t>
  </si>
  <si>
    <t>220</t>
  </si>
  <si>
    <t>222</t>
  </si>
  <si>
    <t>224</t>
  </si>
  <si>
    <t>D8</t>
  </si>
  <si>
    <t>Elektroinstalační rozvody</t>
  </si>
  <si>
    <t>341-113EL11</t>
  </si>
  <si>
    <t>svítidlo LED, zářivkové, zavěšené, specifikace designu dle investora, poznámka P.31, max. 100 W W, IP20</t>
  </si>
  <si>
    <t>226</t>
  </si>
  <si>
    <t>341-114EL12</t>
  </si>
  <si>
    <t>svítidlo LED, zářivkové, přisazené, specifikace designu dle investora, max. 50 W W, IP20</t>
  </si>
  <si>
    <t>228</t>
  </si>
  <si>
    <t>341-115EL13</t>
  </si>
  <si>
    <t>svítidlo LED, zářivkové, přisazené, specifikace designu dle investora, s vlastním záložním zdrojem, max. 50 W W, IP20</t>
  </si>
  <si>
    <t>230</t>
  </si>
  <si>
    <t>341-116EL14</t>
  </si>
  <si>
    <t>svítidlo LED, zářivkové, přisazené, specifikace designu dle investora, max. 50 W W, IP44</t>
  </si>
  <si>
    <t>232</t>
  </si>
  <si>
    <t>341-117EL15</t>
  </si>
  <si>
    <t>svítidlo LED, přisazené / zapuštěné, specifikace designu dle investora, poznámka P.31, max. 30 W W, IP20</t>
  </si>
  <si>
    <t>234</t>
  </si>
  <si>
    <t>341-118EL16</t>
  </si>
  <si>
    <t>svít. stropní, přisazené do 100 W, IP20</t>
  </si>
  <si>
    <t>236</t>
  </si>
  <si>
    <t>341-119EL17</t>
  </si>
  <si>
    <t>238</t>
  </si>
  <si>
    <t>341-120EL18</t>
  </si>
  <si>
    <t>svít. stěnové, přisazené do 100 W, IP44, s pohybovým čidlem</t>
  </si>
  <si>
    <t>240</t>
  </si>
  <si>
    <t>341-121EL21</t>
  </si>
  <si>
    <t>svít. stropní, přisazené 2x 36 W, IP65</t>
  </si>
  <si>
    <t>242</t>
  </si>
  <si>
    <t>341-122EL22</t>
  </si>
  <si>
    <t>svítidlo zářivkové, zavěšené, s plexi krytem, poznámka P.31, 2 x 36 W, IP54</t>
  </si>
  <si>
    <t>244</t>
  </si>
  <si>
    <t>341-123EL23</t>
  </si>
  <si>
    <t>svítidlo zářivkové, zapuštěné, kovový mřížový reflektor, 2 x 18 W, IP20</t>
  </si>
  <si>
    <t>246</t>
  </si>
  <si>
    <t>341-124EL25</t>
  </si>
  <si>
    <t>svítidlo zářivkové, zapuštěné, plexisklový difuzor, 1 x 18 W, IP20</t>
  </si>
  <si>
    <t>248</t>
  </si>
  <si>
    <t>341-125EL26</t>
  </si>
  <si>
    <t>svítidlo zářivkové, zapuštěné, plexisklový difuzor, 1 x 36 W, IP20</t>
  </si>
  <si>
    <t>250</t>
  </si>
  <si>
    <t>341-126EL27</t>
  </si>
  <si>
    <t>svítidlo zářivkové, zapuštěné, plexisklový difuzor, 2 x 36 W, IP20</t>
  </si>
  <si>
    <t>252</t>
  </si>
  <si>
    <t>341-127EL28</t>
  </si>
  <si>
    <t>svítidlo zářivkové, zapuštěné, plexisklový difuzor, 3 x 36 W, IP20</t>
  </si>
  <si>
    <t>254</t>
  </si>
  <si>
    <t>341-128EL29</t>
  </si>
  <si>
    <t>svítidlo zářivkové, zapuštěné, plexisklový difuzor, 4 x 18 W, IP54</t>
  </si>
  <si>
    <t>256</t>
  </si>
  <si>
    <t>341-129EL30</t>
  </si>
  <si>
    <t>svítidlo zářivkové, zapuštěné, plexisklový difuzor, 2 x 36 W, IP54</t>
  </si>
  <si>
    <t>258</t>
  </si>
  <si>
    <t>341-130EL31</t>
  </si>
  <si>
    <t>svítidlo zářivkové, zapuštěné, kovový mřížový reflektor, 2 x 36 W, IP20</t>
  </si>
  <si>
    <t>260</t>
  </si>
  <si>
    <t>341-131EL51</t>
  </si>
  <si>
    <t>svít. stěnové, přisazené, nouzové, 11 W, 1 hod., IP54</t>
  </si>
  <si>
    <t>262</t>
  </si>
  <si>
    <t>341-132</t>
  </si>
  <si>
    <t>sádra 30 kg</t>
  </si>
  <si>
    <t>kg</t>
  </si>
  <si>
    <t>264</t>
  </si>
  <si>
    <t>341-133</t>
  </si>
  <si>
    <t>písek pro kabelové lože</t>
  </si>
  <si>
    <t>266</t>
  </si>
  <si>
    <t>341-134</t>
  </si>
  <si>
    <t>fólie výstražná, rudá, šířka 33 cm</t>
  </si>
  <si>
    <t>268</t>
  </si>
  <si>
    <t>341-135</t>
  </si>
  <si>
    <t>relé časové, do krabice, 230 V, 2000 W odp. zátěže, 750 VA ind. zátěže, multifunkční</t>
  </si>
  <si>
    <t>270</t>
  </si>
  <si>
    <t>341-136</t>
  </si>
  <si>
    <t>zásuvka 1x, 230 V, 16 A, IP20</t>
  </si>
  <si>
    <t>272</t>
  </si>
  <si>
    <t>341-137</t>
  </si>
  <si>
    <t>zásuvka 1x, 230 V, 16 A, IP20, se svodičem typu D</t>
  </si>
  <si>
    <t>274</t>
  </si>
  <si>
    <t>341-138</t>
  </si>
  <si>
    <t>zásuvka 1x, 230 V, 16 A, IP20, ochranné clonky</t>
  </si>
  <si>
    <t>276</t>
  </si>
  <si>
    <t>341-139</t>
  </si>
  <si>
    <t>zásuvka 2x, 230 V, 16 A, IP20, ochr. clonky, natočená horní zásuvka</t>
  </si>
  <si>
    <t>278</t>
  </si>
  <si>
    <t>341-140</t>
  </si>
  <si>
    <t>zásuvka na prodlužovací kabel, 3x, 230 V, 16 A, IP20, bez přívodu, s vypínačem a přepěťovou ochr. typu D</t>
  </si>
  <si>
    <t>280</t>
  </si>
  <si>
    <t>341-141</t>
  </si>
  <si>
    <t>držák vícenásobné zásuvky na prodlužovací kabel, pro 3- a 4- zásuvku</t>
  </si>
  <si>
    <t>282</t>
  </si>
  <si>
    <t>341-142</t>
  </si>
  <si>
    <t>zásuvka 230 V, 16 A,  IP54</t>
  </si>
  <si>
    <t>284</t>
  </si>
  <si>
    <t>341-143</t>
  </si>
  <si>
    <t>zásuvka 400 V, 16 A, IP44, nástěnná</t>
  </si>
  <si>
    <t>286</t>
  </si>
  <si>
    <t>341-144</t>
  </si>
  <si>
    <t>spínač č. 1, 1So, 230 V, 10 A, IP30</t>
  </si>
  <si>
    <t>288</t>
  </si>
  <si>
    <t>341-145</t>
  </si>
  <si>
    <t>spínač č. 2, 2So, 2S, 230 V, 10 A, IP30</t>
  </si>
  <si>
    <t>290</t>
  </si>
  <si>
    <t>341-146</t>
  </si>
  <si>
    <t>spínač č. 5, 230 V, 10 A, IP30</t>
  </si>
  <si>
    <t>292</t>
  </si>
  <si>
    <t>341-147</t>
  </si>
  <si>
    <t>spínač č. 6, 6So, 6S, 230 V, 10 A, IP30</t>
  </si>
  <si>
    <t>294</t>
  </si>
  <si>
    <t>341-148</t>
  </si>
  <si>
    <t>spínač č. 6+6, 230 V, 10 A, IP30</t>
  </si>
  <si>
    <t>296</t>
  </si>
  <si>
    <t>341-149</t>
  </si>
  <si>
    <t>spínač č. 7, 7So, 230 V, 10 A, IP30</t>
  </si>
  <si>
    <t>298</t>
  </si>
  <si>
    <t>341-150</t>
  </si>
  <si>
    <t>kryt spínače jednoduchý</t>
  </si>
  <si>
    <t>300</t>
  </si>
  <si>
    <t>341-151</t>
  </si>
  <si>
    <t>kryt spínače dvojitý</t>
  </si>
  <si>
    <t>302</t>
  </si>
  <si>
    <t>341-152</t>
  </si>
  <si>
    <t>spínač se snímačem pohybu, 1 relé, IP20, 230 V, 350 VA</t>
  </si>
  <si>
    <t>304</t>
  </si>
  <si>
    <t>341-153</t>
  </si>
  <si>
    <t>spínač č. 1, 1So, 230 V, 10 A, IP54</t>
  </si>
  <si>
    <t>306</t>
  </si>
  <si>
    <t>341-154</t>
  </si>
  <si>
    <t>spínač č. 6, 230 V, 10 A, IP54</t>
  </si>
  <si>
    <t>308</t>
  </si>
  <si>
    <t>341-155</t>
  </si>
  <si>
    <t>tlačítko signální prosvětlené, 15 - 28 V AC, 18 - 35 V DC</t>
  </si>
  <si>
    <t>310</t>
  </si>
  <si>
    <t>341-156</t>
  </si>
  <si>
    <t>tlačítko signální prosvětlené, tahové se šňůrou, 15 - 28 V AC, 18 - 35 V DC</t>
  </si>
  <si>
    <t>312</t>
  </si>
  <si>
    <t>341-157</t>
  </si>
  <si>
    <t>modul kontrolní s alarmem, 15 - 28 V AC, 18 - 35 V DC</t>
  </si>
  <si>
    <t>314</t>
  </si>
  <si>
    <t>341-158</t>
  </si>
  <si>
    <t>transformátor, 230 V / 15 V, 2 VA, do krabice KU68</t>
  </si>
  <si>
    <t>316</t>
  </si>
  <si>
    <t>341-159</t>
  </si>
  <si>
    <t>rámeček vypínače, zásuvky, jednoduchý</t>
  </si>
  <si>
    <t>318</t>
  </si>
  <si>
    <t>341-160</t>
  </si>
  <si>
    <t>rámeček jednonásobný</t>
  </si>
  <si>
    <t>320</t>
  </si>
  <si>
    <t>341-161</t>
  </si>
  <si>
    <t>sporáková kombinace, 400 V, 16 A, IP20</t>
  </si>
  <si>
    <t>322</t>
  </si>
  <si>
    <t>341-162</t>
  </si>
  <si>
    <t>stop tlačítko, IP44, zasklené</t>
  </si>
  <si>
    <t>324</t>
  </si>
  <si>
    <t>341-163</t>
  </si>
  <si>
    <t>odpínač 400 V, 16 A, IP65</t>
  </si>
  <si>
    <t>326</t>
  </si>
  <si>
    <t>341-164</t>
  </si>
  <si>
    <t>svorkovnice do krabice odbočné pr. 68</t>
  </si>
  <si>
    <t>328</t>
  </si>
  <si>
    <t>341-165</t>
  </si>
  <si>
    <t>svorkovnice 5-pól. do krabice odbočné pr. 97</t>
  </si>
  <si>
    <t>330</t>
  </si>
  <si>
    <t>341-166</t>
  </si>
  <si>
    <t>CYKY 2A x 1,5</t>
  </si>
  <si>
    <t>332</t>
  </si>
  <si>
    <t>341-167</t>
  </si>
  <si>
    <t>CYKY 2A x 4</t>
  </si>
  <si>
    <t>334</t>
  </si>
  <si>
    <t>341-168</t>
  </si>
  <si>
    <t>CYKY 3A x 1,5</t>
  </si>
  <si>
    <t>336</t>
  </si>
  <si>
    <t>341-169</t>
  </si>
  <si>
    <t>CYKY 3C x 1,5</t>
  </si>
  <si>
    <t>338</t>
  </si>
  <si>
    <t>341-170</t>
  </si>
  <si>
    <t>CYKY 3C x 2,5</t>
  </si>
  <si>
    <t>340</t>
  </si>
  <si>
    <t>341-171</t>
  </si>
  <si>
    <t>CYKY 4B x 16</t>
  </si>
  <si>
    <t>342</t>
  </si>
  <si>
    <t>341-172</t>
  </si>
  <si>
    <t>CYKY 4C x 1,5</t>
  </si>
  <si>
    <t>344</t>
  </si>
  <si>
    <t>341-173</t>
  </si>
  <si>
    <t>CYKY 4D x 1,5</t>
  </si>
  <si>
    <t>346</t>
  </si>
  <si>
    <t>341-174</t>
  </si>
  <si>
    <t>CYKY 5C x 1,5</t>
  </si>
  <si>
    <t>348</t>
  </si>
  <si>
    <t>341-175</t>
  </si>
  <si>
    <t>CYKY 5C x 2,5</t>
  </si>
  <si>
    <t>350</t>
  </si>
  <si>
    <t>341-176</t>
  </si>
  <si>
    <t>CYKY 5C x 4</t>
  </si>
  <si>
    <t>352</t>
  </si>
  <si>
    <t>341-177</t>
  </si>
  <si>
    <t>CXKE-V 3C x 1,5</t>
  </si>
  <si>
    <t>354</t>
  </si>
  <si>
    <t>341-178</t>
  </si>
  <si>
    <t>krabice odbočná, průměr 68 mm, IP20</t>
  </si>
  <si>
    <t>356</t>
  </si>
  <si>
    <t>341-179</t>
  </si>
  <si>
    <t>krabice odbočná, průměr 68 mm, IP20, s víčkem</t>
  </si>
  <si>
    <t>358</t>
  </si>
  <si>
    <t>341-180</t>
  </si>
  <si>
    <t>krabice přístrojová, průměr 68 mm, IP20</t>
  </si>
  <si>
    <t>360</t>
  </si>
  <si>
    <t>341-181</t>
  </si>
  <si>
    <t>krabice odbočná, průměr 97 mm, IP20</t>
  </si>
  <si>
    <t>362</t>
  </si>
  <si>
    <t>341-182</t>
  </si>
  <si>
    <t>krabice odbočná se svorkovnicí, 20 A, IP65, tř. reakce na oheň A-F</t>
  </si>
  <si>
    <t>364</t>
  </si>
  <si>
    <t>341-183</t>
  </si>
  <si>
    <t>krabice odbočná, IP54, 85x85x40 mm, montáž na materiál st. hoř. A-C2, bez svork.</t>
  </si>
  <si>
    <t>366</t>
  </si>
  <si>
    <t>341-184</t>
  </si>
  <si>
    <t>trubka oh., pr. 63 mm, dvouplášťová</t>
  </si>
  <si>
    <t>368</t>
  </si>
  <si>
    <t>341-185</t>
  </si>
  <si>
    <t>tyčový závěs 0,6 m</t>
  </si>
  <si>
    <t>370</t>
  </si>
  <si>
    <t>341-186</t>
  </si>
  <si>
    <t>termostat prostorový, IP20, 001</t>
  </si>
  <si>
    <t>372</t>
  </si>
  <si>
    <t>341-187</t>
  </si>
  <si>
    <t>vysoušeč rukou, 230 V, 16 A, IP44</t>
  </si>
  <si>
    <t>374</t>
  </si>
  <si>
    <t>341-188</t>
  </si>
  <si>
    <t>hlásič kouře dle ČSN EN 14604, 12 V DC, se signalizací, IP20</t>
  </si>
  <si>
    <t>376</t>
  </si>
  <si>
    <t>010 01-7001</t>
  </si>
  <si>
    <t>Montáž kouřového hlásiče, int., stropní, přisazené</t>
  </si>
  <si>
    <t>378</t>
  </si>
  <si>
    <t>010 01-9001</t>
  </si>
  <si>
    <t>Montáž vysoušeče rukou</t>
  </si>
  <si>
    <t>380</t>
  </si>
  <si>
    <t>210 01-0254</t>
  </si>
  <si>
    <t>Montáž ochr. trubky, pryž, plast. oh., volně, 50-63mm</t>
  </si>
  <si>
    <t>382</t>
  </si>
  <si>
    <t>210 01-0301</t>
  </si>
  <si>
    <t>Montáž krabice KU68/1, KU68-1301, KP67, KP68/2</t>
  </si>
  <si>
    <t>384</t>
  </si>
  <si>
    <t>210 01-0321</t>
  </si>
  <si>
    <t>Montáž krabice s víčkem a svork.KU68-1903, KR97</t>
  </si>
  <si>
    <t>386</t>
  </si>
  <si>
    <t>210 01-0351</t>
  </si>
  <si>
    <t>Montáž krabice Acidur pro vodiče, do 4 mm2</t>
  </si>
  <si>
    <t>388</t>
  </si>
  <si>
    <t>210 10-0096</t>
  </si>
  <si>
    <t>Ukončení vodiče na svorkovnici, do 2,5 mm2</t>
  </si>
  <si>
    <t>390</t>
  </si>
  <si>
    <t>210 10-0097</t>
  </si>
  <si>
    <t>Ukončení vodiče na svorkovnici, do 4 mm2</t>
  </si>
  <si>
    <t>392</t>
  </si>
  <si>
    <t>210 11-0021</t>
  </si>
  <si>
    <t>Montáž vypínače nást., v exteriéru, č.1</t>
  </si>
  <si>
    <t>394</t>
  </si>
  <si>
    <t>210 11-0023-01</t>
  </si>
  <si>
    <t>Montáž stop tlačítka nástěnného, v exteriéru</t>
  </si>
  <si>
    <t>396</t>
  </si>
  <si>
    <t>210 11-0024</t>
  </si>
  <si>
    <t>Montáž přepínače nást., v exteriéru, č.6</t>
  </si>
  <si>
    <t>398</t>
  </si>
  <si>
    <t>210 11-0026</t>
  </si>
  <si>
    <t>Montáž vypínače nást., v exteriéru, 3-pól do 16A</t>
  </si>
  <si>
    <t>400</t>
  </si>
  <si>
    <t>210 11-0041</t>
  </si>
  <si>
    <t>Montáž vypínače zapuštěného, č.1</t>
  </si>
  <si>
    <t>402</t>
  </si>
  <si>
    <t>210 11-0042</t>
  </si>
  <si>
    <t>Montáž vypínače zapuštěného, č.2</t>
  </si>
  <si>
    <t>404</t>
  </si>
  <si>
    <t>210 11-0043</t>
  </si>
  <si>
    <t>Montáž přepínače zapuštěného, č.5</t>
  </si>
  <si>
    <t>406</t>
  </si>
  <si>
    <t>210 11-0044</t>
  </si>
  <si>
    <t>Montáž přepínače zapuštěného, č.5B</t>
  </si>
  <si>
    <t>408</t>
  </si>
  <si>
    <t>210 11-0045</t>
  </si>
  <si>
    <t>Montáž přepínače zapuštěného, č.6</t>
  </si>
  <si>
    <t>410</t>
  </si>
  <si>
    <t>210 11-0046</t>
  </si>
  <si>
    <t>Montáž přepínače zapuštěného, č.7</t>
  </si>
  <si>
    <t>412</t>
  </si>
  <si>
    <t>210 11-0071</t>
  </si>
  <si>
    <t>Montáž vypínače zapuštěného, soumrakového (pohybového)</t>
  </si>
  <si>
    <t>414</t>
  </si>
  <si>
    <t>210 11-0071-01</t>
  </si>
  <si>
    <t>Montáž termostatu prostorového, zapuštěného</t>
  </si>
  <si>
    <t>416</t>
  </si>
  <si>
    <t>210 11-0081</t>
  </si>
  <si>
    <t>Montáž sporákové kombinace</t>
  </si>
  <si>
    <t>418</t>
  </si>
  <si>
    <t>210 11-1002</t>
  </si>
  <si>
    <t>Montáž  zásuvky 1f vestavné, v interiéru do 16 A</t>
  </si>
  <si>
    <t>420</t>
  </si>
  <si>
    <t>210 11-1012</t>
  </si>
  <si>
    <t>Montáž zásuvky 1f zapuštěné, v interiéru do 16 A, dvojí zapojení</t>
  </si>
  <si>
    <t>422</t>
  </si>
  <si>
    <t>210 11-1121</t>
  </si>
  <si>
    <t>Montáž zásuvky 1f, IP44, do 16 A</t>
  </si>
  <si>
    <t>424</t>
  </si>
  <si>
    <t>210 11-1126</t>
  </si>
  <si>
    <t>Montáž zásuvky 3f, IP44, do 16 A</t>
  </si>
  <si>
    <t>426</t>
  </si>
  <si>
    <t>210 13-0204</t>
  </si>
  <si>
    <t>Montáž el. zařízení do elektroinstalační krabice nebo rozvaděče, do 25 A, do 10 kontaktů</t>
  </si>
  <si>
    <t>428</t>
  </si>
  <si>
    <t>210 15-0171</t>
  </si>
  <si>
    <t>Montáž ventilátorového relé</t>
  </si>
  <si>
    <t>430</t>
  </si>
  <si>
    <t>210 20-0030</t>
  </si>
  <si>
    <t>Montáž svítidla žár., int., nástěnné, přisazené, do 1 zdroje</t>
  </si>
  <si>
    <t>432</t>
  </si>
  <si>
    <t>210 20-0040</t>
  </si>
  <si>
    <t>Montáž svítidla žár., int., nástěnné, přisazené, nouzové, do 2 zdrojů</t>
  </si>
  <si>
    <t>434</t>
  </si>
  <si>
    <t>210 20-0070</t>
  </si>
  <si>
    <t>Montáž svítidla žár., ext., nástěnné, přisazené, do 1 zdroje s košem</t>
  </si>
  <si>
    <t>436</t>
  </si>
  <si>
    <t>210 20-1050</t>
  </si>
  <si>
    <t>Montáž svítidla zářivk., int., stropní, závěsné na trubkách, do 2 zdrojů</t>
  </si>
  <si>
    <t>438</t>
  </si>
  <si>
    <t>210 20-1060</t>
  </si>
  <si>
    <t>Montáž svítidla zářivk., int., stropní, vestavné, do 1 zdroje</t>
  </si>
  <si>
    <t>440</t>
  </si>
  <si>
    <t>210 20-1062</t>
  </si>
  <si>
    <t>Montáž svítidla zářivk., int., stropní, vestavné, do 2 zdrojů</t>
  </si>
  <si>
    <t>442</t>
  </si>
  <si>
    <t>210 20-1063</t>
  </si>
  <si>
    <t>Montáž svítidla zářivk., int., stropní, vestavné, do 3 zdrojů</t>
  </si>
  <si>
    <t>444</t>
  </si>
  <si>
    <t>210 20-1073</t>
  </si>
  <si>
    <t>Montáž svítidla zářivk., ext., stropní, přisazené, do 2 zdrojů</t>
  </si>
  <si>
    <t>446</t>
  </si>
  <si>
    <t>210 20-3003</t>
  </si>
  <si>
    <t>Montáž svítidla žár., int., stropní, přisazené, do 1 zdroje</t>
  </si>
  <si>
    <t>448</t>
  </si>
  <si>
    <t>210 20-3004</t>
  </si>
  <si>
    <t>Montáž svítidla žár., int., stropní, přisazené, do 2 zdrojů</t>
  </si>
  <si>
    <t>450</t>
  </si>
  <si>
    <t>210 80-0101</t>
  </si>
  <si>
    <t>Montáž CYKY 2 x 1,5 pod omítku, ve stěně</t>
  </si>
  <si>
    <t>452</t>
  </si>
  <si>
    <t>210 80-0105</t>
  </si>
  <si>
    <t>Montáž CYKY 3 x 1,5 pod omítku, ve stěně</t>
  </si>
  <si>
    <t>454</t>
  </si>
  <si>
    <t>210 80-0106</t>
  </si>
  <si>
    <t>Montáž CYKY 3 x 2,5 pod omítku, ve stěně</t>
  </si>
  <si>
    <t>456</t>
  </si>
  <si>
    <t>210 80-0109</t>
  </si>
  <si>
    <t>Montáž CYKY 4 x 1,5 pod omítku, ve stěně</t>
  </si>
  <si>
    <t>458</t>
  </si>
  <si>
    <t>210 80-0114</t>
  </si>
  <si>
    <t>Montáž CYKY 4 x 16 pod omítku, ve stěně</t>
  </si>
  <si>
    <t>460</t>
  </si>
  <si>
    <t>210 80-0115</t>
  </si>
  <si>
    <t>Montáž CYKY 5 x 1,5 pod omítku, ve stěně</t>
  </si>
  <si>
    <t>462</t>
  </si>
  <si>
    <t>210 80-0116</t>
  </si>
  <si>
    <t>Montáž CYKY 5 x 2,5 pod omítku, ve stěně</t>
  </si>
  <si>
    <t>464</t>
  </si>
  <si>
    <t>210 80-0117</t>
  </si>
  <si>
    <t>Montáž CYKY 5 x 4 pod omítku, ve stěně</t>
  </si>
  <si>
    <t>466</t>
  </si>
  <si>
    <t>222 33-0891</t>
  </si>
  <si>
    <t>Montáž kouřového nasávacího hlásiče 1kanálového, na úchytné body</t>
  </si>
  <si>
    <t>468</t>
  </si>
  <si>
    <t>460 20-0145</t>
  </si>
  <si>
    <t>Hloubění kabelové rýhy, ručně, š. 35 cm, hl. 60 cm, v hornině tř. 5</t>
  </si>
  <si>
    <t>470</t>
  </si>
  <si>
    <t>460 56-0145</t>
  </si>
  <si>
    <t>Zásyp kabelové rýhy, ručně, š. 35 cm, hl. 60 cm, hornina tř. 5</t>
  </si>
  <si>
    <t>472</t>
  </si>
  <si>
    <t>460 68-0451</t>
  </si>
  <si>
    <t>Vysekání kapes ve zdivu cihelném, 7 x 7 x 5 cm</t>
  </si>
  <si>
    <t>474</t>
  </si>
  <si>
    <t>460 68-0452</t>
  </si>
  <si>
    <t>Vysekání kapes ve zdivu cihelném, 10 x 10 x 8 cm</t>
  </si>
  <si>
    <t>476</t>
  </si>
  <si>
    <t>460 68-0581</t>
  </si>
  <si>
    <t>Vysekání rýh ve zdivu cihelném, hl. do 3 cm, šířka do 3 cm</t>
  </si>
  <si>
    <t>478</t>
  </si>
  <si>
    <t>D9</t>
  </si>
  <si>
    <t>Ochranné pospojování</t>
  </si>
  <si>
    <t>341-240</t>
  </si>
  <si>
    <t>480</t>
  </si>
  <si>
    <t>341-241</t>
  </si>
  <si>
    <t>482</t>
  </si>
  <si>
    <t>341-242</t>
  </si>
  <si>
    <t>svorka zemnící, na potrubí</t>
  </si>
  <si>
    <t>484</t>
  </si>
  <si>
    <t>341-243</t>
  </si>
  <si>
    <t>pásek Cu pro svorku zemnící, na potrubí, 0,5 m</t>
  </si>
  <si>
    <t>486</t>
  </si>
  <si>
    <t>341-244</t>
  </si>
  <si>
    <t>svorka zemnící, na vodovodní baterie</t>
  </si>
  <si>
    <t>488</t>
  </si>
  <si>
    <t>341-245</t>
  </si>
  <si>
    <t>H07V-U 4, zelenožlutý</t>
  </si>
  <si>
    <t>490</t>
  </si>
  <si>
    <t>341-246</t>
  </si>
  <si>
    <t>H07V-U 16, zelenožlutý</t>
  </si>
  <si>
    <t>492</t>
  </si>
  <si>
    <t>341-247</t>
  </si>
  <si>
    <t>krabice odbočná, vel. 250 mm, IP20</t>
  </si>
  <si>
    <t>494</t>
  </si>
  <si>
    <t>210 01-0324</t>
  </si>
  <si>
    <t>Montáž krabice KT250</t>
  </si>
  <si>
    <t>496</t>
  </si>
  <si>
    <t>498</t>
  </si>
  <si>
    <t>210 22-0321</t>
  </si>
  <si>
    <t>Montáž svorky Bernard se zhotovením pásku</t>
  </si>
  <si>
    <t>500</t>
  </si>
  <si>
    <t>210 22-0321-01</t>
  </si>
  <si>
    <t>Montáž svorky ZS 4 na vodovodní baterii</t>
  </si>
  <si>
    <t>502</t>
  </si>
  <si>
    <t>210 80-0546</t>
  </si>
  <si>
    <t>Montáž CY 4 pevně</t>
  </si>
  <si>
    <t>504</t>
  </si>
  <si>
    <t>210 80-0549</t>
  </si>
  <si>
    <t>Montáž CY 16 pevně</t>
  </si>
  <si>
    <t>506</t>
  </si>
  <si>
    <t>460 68-0461</t>
  </si>
  <si>
    <t>Vysekání kapes ve zdivu cihelném, plochy do 0,10 m2 a hloubky do 15 cm</t>
  </si>
  <si>
    <t>508</t>
  </si>
  <si>
    <t>D10</t>
  </si>
  <si>
    <t>Slaboproudé rozvody</t>
  </si>
  <si>
    <t>341-255</t>
  </si>
  <si>
    <t>510</t>
  </si>
  <si>
    <t>341-256</t>
  </si>
  <si>
    <t>UTP cat. 5e</t>
  </si>
  <si>
    <t>512</t>
  </si>
  <si>
    <t>341-257</t>
  </si>
  <si>
    <t>kabel koaxiální 75 ohmů</t>
  </si>
  <si>
    <t>514</t>
  </si>
  <si>
    <t>341-258</t>
  </si>
  <si>
    <t>516</t>
  </si>
  <si>
    <t>341-259</t>
  </si>
  <si>
    <t>518</t>
  </si>
  <si>
    <t>341-260</t>
  </si>
  <si>
    <t>krabice do parapetního kanálu</t>
  </si>
  <si>
    <t>520</t>
  </si>
  <si>
    <t>341-261</t>
  </si>
  <si>
    <t>trubka oh., vnější/vnitřní průměr = 20/14,1 mm, do materiálu st. hořlavosti A1-F</t>
  </si>
  <si>
    <t>522</t>
  </si>
  <si>
    <t>341-262</t>
  </si>
  <si>
    <t>zásuvka LAN, Cat. 6, nestíněná</t>
  </si>
  <si>
    <t>524</t>
  </si>
  <si>
    <t>341-263</t>
  </si>
  <si>
    <t>maska nosná LAN, jednonásobná</t>
  </si>
  <si>
    <t>526</t>
  </si>
  <si>
    <t>341-264</t>
  </si>
  <si>
    <t>kryt LAN zásuvky, s popisovým polem</t>
  </si>
  <si>
    <t>528</t>
  </si>
  <si>
    <t>341-265</t>
  </si>
  <si>
    <t>konektor RJ 45-8/8, nestíněný</t>
  </si>
  <si>
    <t>530</t>
  </si>
  <si>
    <t>341-266</t>
  </si>
  <si>
    <t>rozvodnice datová, IP30, velikost dle vybavení</t>
  </si>
  <si>
    <t>532</t>
  </si>
  <si>
    <t>341-267</t>
  </si>
  <si>
    <t>aktivní prvek provozovatele internetové sítě</t>
  </si>
  <si>
    <t>534</t>
  </si>
  <si>
    <t>341-268</t>
  </si>
  <si>
    <t>přepěťová ochrana SPD zkoušená pro tř. I, rozhraní LPZ 0 - LPZ 1, pro 1 port STK</t>
  </si>
  <si>
    <t>536</t>
  </si>
  <si>
    <t>341-269</t>
  </si>
  <si>
    <t>přepěťová ochrana SPD zkoušená pro tř. II, rozhraní LPZ 1 - LPZ 2 a vyšších, pro 1 port STK</t>
  </si>
  <si>
    <t>538</t>
  </si>
  <si>
    <t>341-270</t>
  </si>
  <si>
    <t>zásuvka TV + rozhlas + satelit</t>
  </si>
  <si>
    <t>540</t>
  </si>
  <si>
    <t>341-271</t>
  </si>
  <si>
    <t>kryt zásuvky TV + rozhlas (+ satelit)</t>
  </si>
  <si>
    <t>542</t>
  </si>
  <si>
    <t>341-272</t>
  </si>
  <si>
    <t>F-konektor</t>
  </si>
  <si>
    <t>544</t>
  </si>
  <si>
    <t>341-273</t>
  </si>
  <si>
    <t>držák anténního stožáru, průměr 42 mm, rovný</t>
  </si>
  <si>
    <t>546</t>
  </si>
  <si>
    <t>341-274</t>
  </si>
  <si>
    <t>držák anténního stožáru, průměr 42 mm, krokvový levý</t>
  </si>
  <si>
    <t>548</t>
  </si>
  <si>
    <t>341-275</t>
  </si>
  <si>
    <t>stožár anténní, délka 2 m, průměr 42 mm</t>
  </si>
  <si>
    <t>550</t>
  </si>
  <si>
    <t>341-276</t>
  </si>
  <si>
    <t>svodič přepětí, hrubá o., pro 1 koax. kabel</t>
  </si>
  <si>
    <t>552</t>
  </si>
  <si>
    <t>341-277</t>
  </si>
  <si>
    <t>svodič přepětí, jemná o., pro 1 koax. kabel</t>
  </si>
  <si>
    <t>554</t>
  </si>
  <si>
    <t>341-278</t>
  </si>
  <si>
    <t>multipřepínač pro 1 družici a pozemní signál</t>
  </si>
  <si>
    <t>556</t>
  </si>
  <si>
    <t>006 01-1001</t>
  </si>
  <si>
    <t>Montáž kabelu, průměr do 10 mm, volně</t>
  </si>
  <si>
    <t>558</t>
  </si>
  <si>
    <t>020 91-5251</t>
  </si>
  <si>
    <t>Montáž anténní tyče do 3 m</t>
  </si>
  <si>
    <t>560</t>
  </si>
  <si>
    <t>210 01-0003</t>
  </si>
  <si>
    <t>Montáž trubky, plast. oh., pod omítku, 23 mm</t>
  </si>
  <si>
    <t>562</t>
  </si>
  <si>
    <t>564</t>
  </si>
  <si>
    <t>210 01-0311</t>
  </si>
  <si>
    <t>Montáž krabice s víčkem KU68-1902, KO97</t>
  </si>
  <si>
    <t>566</t>
  </si>
  <si>
    <t>568</t>
  </si>
  <si>
    <t>210 12-2052</t>
  </si>
  <si>
    <t>Montáž přepěťové ochrany, 3.stupeň, 1-p, jednodílných, do krabic</t>
  </si>
  <si>
    <t>570</t>
  </si>
  <si>
    <t>572</t>
  </si>
  <si>
    <t>222 29-0005</t>
  </si>
  <si>
    <t>Montáž zásuvky 1xRJ45 UTP kat.6 pod omítku</t>
  </si>
  <si>
    <t>574</t>
  </si>
  <si>
    <t>222 30-1101</t>
  </si>
  <si>
    <t>Montáž konektoru RJ45 na kabel UTP</t>
  </si>
  <si>
    <t>576</t>
  </si>
  <si>
    <t>222 73-0001</t>
  </si>
  <si>
    <t>Montáž účastnické zásuvky TV+R+SAT koncové, pod omítku</t>
  </si>
  <si>
    <t>578</t>
  </si>
  <si>
    <t>222 73-0375</t>
  </si>
  <si>
    <t>Montáž F konektoru</t>
  </si>
  <si>
    <t>580</t>
  </si>
  <si>
    <t>222 73-0406</t>
  </si>
  <si>
    <t>Měření na účastnické zásuvce všechny kanály</t>
  </si>
  <si>
    <t>582</t>
  </si>
  <si>
    <t>584</t>
  </si>
  <si>
    <t>D11</t>
  </si>
  <si>
    <t>Bleskosvod</t>
  </si>
  <si>
    <t>341-293</t>
  </si>
  <si>
    <t>jímací tyč JT.1, JT.2 izolované jímací soustavy (nerez jímač + podpůrná GFK trubka)</t>
  </si>
  <si>
    <t>586</t>
  </si>
  <si>
    <t>341-294</t>
  </si>
  <si>
    <t>jímací tyč JT.3, JT.4 izolované jímací soustavy (nerez jímač + podpůrná GFK trubka)</t>
  </si>
  <si>
    <t>588</t>
  </si>
  <si>
    <t>341-295</t>
  </si>
  <si>
    <t>svorka spojovací SS</t>
  </si>
  <si>
    <t>590</t>
  </si>
  <si>
    <t>341-296</t>
  </si>
  <si>
    <t>svorka okapová SO</t>
  </si>
  <si>
    <t>592</t>
  </si>
  <si>
    <t>341-297</t>
  </si>
  <si>
    <t>svorka zkušební SZ litina</t>
  </si>
  <si>
    <t>594</t>
  </si>
  <si>
    <t>341-298</t>
  </si>
  <si>
    <t>svorka zemnící, páska - drát, SR03 litina</t>
  </si>
  <si>
    <t>596</t>
  </si>
  <si>
    <t>341-299</t>
  </si>
  <si>
    <t>svorka univerzální s jednou příložkou SUA</t>
  </si>
  <si>
    <t>598</t>
  </si>
  <si>
    <t>341-300</t>
  </si>
  <si>
    <t>svorka na okapové svody, bez pásku, ST</t>
  </si>
  <si>
    <t>600</t>
  </si>
  <si>
    <t>341-301</t>
  </si>
  <si>
    <t>páska nerez pro svorku ST, 1m</t>
  </si>
  <si>
    <t>602</t>
  </si>
  <si>
    <t>341-302</t>
  </si>
  <si>
    <t>svorka zamezující šíření výboje po povrchu vodiče VNI a spojena s potenciálovým vyrovnáním, nerez</t>
  </si>
  <si>
    <t>604</t>
  </si>
  <si>
    <t>341-303</t>
  </si>
  <si>
    <t>svorka nespecifikovaná, se 2 šrouby</t>
  </si>
  <si>
    <t>606</t>
  </si>
  <si>
    <t>341-304</t>
  </si>
  <si>
    <t>drát FeZn 8 mm</t>
  </si>
  <si>
    <t>608</t>
  </si>
  <si>
    <t>341-305</t>
  </si>
  <si>
    <t>drát FeZn 10 mm</t>
  </si>
  <si>
    <t>610</t>
  </si>
  <si>
    <t>341-306</t>
  </si>
  <si>
    <t>páska zemnící FeZn 4x30 mm</t>
  </si>
  <si>
    <t>612</t>
  </si>
  <si>
    <t>341-307</t>
  </si>
  <si>
    <t>vodič Cu, vnější průměr 23 mm, s VVN izolací, (přesná délka bude změřena na stavbě)</t>
  </si>
  <si>
    <t>614</t>
  </si>
  <si>
    <t>341-308</t>
  </si>
  <si>
    <t>vodič Cu, vnější průměr 20 mm, s VVN izolací, (přesná délka bude změřena na stavbě)</t>
  </si>
  <si>
    <t>616</t>
  </si>
  <si>
    <t>341-309</t>
  </si>
  <si>
    <t>podpěra vedení do zdiva PV 03</t>
  </si>
  <si>
    <t>618</t>
  </si>
  <si>
    <t>341-310</t>
  </si>
  <si>
    <t>držák jímače na krov horní DJ 4h</t>
  </si>
  <si>
    <t>620</t>
  </si>
  <si>
    <t>341-311</t>
  </si>
  <si>
    <t>držák jímače na krov dolní DJ 4d</t>
  </si>
  <si>
    <t>622</t>
  </si>
  <si>
    <t>341-312</t>
  </si>
  <si>
    <t>podpěra izolovaného vodiče HVI do zdi</t>
  </si>
  <si>
    <t>624</t>
  </si>
  <si>
    <t>341-313</t>
  </si>
  <si>
    <t>PA svorka nerez, pro vodič HVI-long, D 20-23mm</t>
  </si>
  <si>
    <t>626</t>
  </si>
  <si>
    <t>341-314</t>
  </si>
  <si>
    <t>Připojovací členy + montážní materiál, pro vodič HVI-long, D 23mm šedý</t>
  </si>
  <si>
    <t>628</t>
  </si>
  <si>
    <t>341-315</t>
  </si>
  <si>
    <t>Připojovací sada pro vodič HVI-light D 20mm, a páskovým připojením L 2200mm pro uložení v trubce</t>
  </si>
  <si>
    <t>630</t>
  </si>
  <si>
    <t>210 22-0020</t>
  </si>
  <si>
    <t>Montáž uzemňovacího vedení v zemi, páskou FeZn do 120 mm2</t>
  </si>
  <si>
    <t>632</t>
  </si>
  <si>
    <t>210 22-0022</t>
  </si>
  <si>
    <t>Montáž uzemňovacího vedení v zemi, drátem FeZn do 10 mm</t>
  </si>
  <si>
    <t>634</t>
  </si>
  <si>
    <t>210 22-0101</t>
  </si>
  <si>
    <t>Montáž svodového vodiče s podpěrami, do 10 mm</t>
  </si>
  <si>
    <t>636</t>
  </si>
  <si>
    <t>210 22-0211</t>
  </si>
  <si>
    <t>Montáž jímací tyče do 3 m, na dřevěnou konstrukci</t>
  </si>
  <si>
    <t>638</t>
  </si>
  <si>
    <t>210 22-0301</t>
  </si>
  <si>
    <t>Montáž svorky se 2 šr., SS, SR 03</t>
  </si>
  <si>
    <t>640</t>
  </si>
  <si>
    <t>210 22-0302</t>
  </si>
  <si>
    <t>Montáž svorky nad 3 šr., ST, SJ, SK, SZ, SR 01, 02</t>
  </si>
  <si>
    <t>642</t>
  </si>
  <si>
    <t>210 22-0303</t>
  </si>
  <si>
    <t>Montáž svorky SO</t>
  </si>
  <si>
    <t>644</t>
  </si>
  <si>
    <t>210 28-0221</t>
  </si>
  <si>
    <t>Měření zemního odporu zemnící sítě, délka pásku do 100 m</t>
  </si>
  <si>
    <t>646</t>
  </si>
  <si>
    <t>460 20-0185</t>
  </si>
  <si>
    <t>Hloubění kabelové rýhy, ručně, š. 35 cm, hl. 100 cm, v hornině tř. 5</t>
  </si>
  <si>
    <t>648</t>
  </si>
  <si>
    <t>460 56-0185</t>
  </si>
  <si>
    <t>Zásyp kabelové rýhy, ručně, š. 35 cm, hl. 100 cm, hornina tř. 5</t>
  </si>
  <si>
    <t>650</t>
  </si>
  <si>
    <t>D12</t>
  </si>
  <si>
    <t>Revize</t>
  </si>
  <si>
    <t>210 28-0002</t>
  </si>
  <si>
    <t>Prohlídka, zkoušení, měření a vyhotovení revizní zprávy pro montáže 0,1 - 0,5 mil. Kč</t>
  </si>
  <si>
    <t>652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</si>
  <si>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</si>
  <si>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</si>
  <si>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</si>
  <si>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</si>
  <si>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</si>
  <si>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</si>
  <si>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</si>
  <si>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</si>
  <si>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</si>
  <si>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</si>
  <si>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</si>
  <si>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</si>
  <si>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</si>
  <si>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</si>
  <si>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</si>
  <si>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</si>
  <si>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</si>
  <si>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</si>
  <si>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</si>
  <si>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</si>
  <si>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</si>
  <si>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</si>
  <si>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</si>
  <si>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</si>
  <si>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</si>
  <si>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</si>
  <si>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</si>
  <si>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</si>
  <si>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</si>
  <si>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</si>
  <si>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</si>
  <si>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</si>
  <si>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</si>
  <si>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</si>
  <si>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</si>
  <si>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</si>
  <si>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</si>
  <si>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</si>
  <si>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</si>
  <si>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</si>
  <si>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</si>
  <si>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</si>
  <si>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</si>
  <si>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</si>
  <si>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</si>
  <si>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</si>
  <si>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</si>
  <si>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</si>
  <si>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</si>
  <si>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</si>
  <si>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</si>
  <si>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</si>
  <si>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</si>
  <si>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</si>
  <si>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</si>
  <si>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</si>
  <si>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</si>
  <si>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</si>
  <si>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</si>
  <si>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</si>
  <si>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</si>
  <si>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</si>
  <si>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</si>
  <si>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</si>
  <si>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</si>
  <si>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</si>
  <si>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</si>
  <si>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</si>
  <si>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</si>
  <si>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</si>
  <si>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</si>
  <si>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</si>
  <si>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</si>
  <si>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</si>
  <si>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</si>
  <si>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</si>
  <si>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</si>
  <si>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</si>
  <si>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</si>
  <si>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</si>
  <si>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</si>
  <si>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</si>
  <si>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</si>
  <si>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</si>
  <si>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</si>
  <si>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</si>
  <si>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</si>
  <si>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</si>
  <si>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</si>
  <si>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</si>
  <si>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</si>
  <si>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</si>
  <si>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</si>
  <si>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</si>
  <si>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</si>
  <si>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</si>
  <si>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</si>
  <si>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</si>
  <si>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</si>
  <si>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</si>
  <si>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</si>
  <si>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</si>
  <si>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</si>
  <si>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</si>
  <si>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</si>
  <si>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</si>
  <si>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</si>
  <si>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</si>
  <si>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</si>
  <si>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</si>
  <si>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</si>
  <si>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</si>
  <si>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</si>
  <si>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</si>
  <si>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</si>
  <si>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</si>
  <si>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</si>
  <si>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</si>
  <si>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</si>
  <si>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</si>
  <si>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</si>
  <si>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</si>
  <si>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</si>
  <si>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</si>
  <si>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</si>
  <si>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</si>
  <si>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</si>
  <si>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</si>
  <si>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</si>
  <si>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</si>
  <si>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</si>
  <si>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</si>
  <si>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</si>
  <si>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</si>
  <si>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</si>
  <si>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</si>
  <si>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</si>
  <si>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</si>
  <si>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</si>
  <si>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</si>
  <si>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</si>
  <si>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</si>
  <si>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</si>
  <si>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</si>
  <si>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</si>
  <si>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</si>
  <si>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</si>
  <si>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</si>
  <si>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</si>
  <si>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</si>
  <si>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</si>
  <si>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</si>
  <si>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</si>
  <si>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</si>
  <si>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</si>
  <si>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</si>
  <si>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</si>
  <si>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</si>
  <si>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</si>
  <si>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</si>
  <si>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</si>
  <si>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</si>
  <si>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</si>
  <si>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</si>
  <si>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</si>
  <si>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</si>
  <si>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</si>
  <si>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</si>
  <si>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</si>
  <si>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</si>
  <si>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</si>
  <si>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</si>
  <si>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</si>
  <si>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</si>
  <si>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</si>
  <si>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</si>
  <si>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</si>
  <si>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</si>
  <si>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</si>
  <si>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</si>
  <si>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</si>
  <si>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VÝKAZ VÝMĚR</t>
  </si>
  <si>
    <t>Rezerva investora - neočekávané náklady stavby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</si>
</sst>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40" fillId="2" borderId="0" xfId="1" applyFill="1"/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3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6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0" fontId="3" fillId="4" borderId="10" xfId="0" applyFont="1" applyFill="1" applyBorder="1" applyAlignment="1">
      <alignment horizontal="center" vertical="center"/>
    </xf>
    <xf numFmtId="0" fontId="0" fillId="4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5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vertical="center"/>
    </xf>
    <xf numFmtId="4" fontId="26" fillId="0" borderId="18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6" fillId="0" borderId="23" xfId="0" applyNumberFormat="1" applyFont="1" applyBorder="1" applyAlignment="1">
      <alignment vertical="center"/>
    </xf>
    <xf numFmtId="4" fontId="26" fillId="0" borderId="24" xfId="0" applyNumberFormat="1" applyFont="1" applyBorder="1" applyAlignment="1">
      <alignment vertical="center"/>
    </xf>
    <xf numFmtId="166" fontId="26" fillId="0" borderId="24" xfId="0" applyNumberFormat="1" applyFont="1" applyBorder="1" applyAlignment="1">
      <alignment vertical="center"/>
    </xf>
    <xf numFmtId="4" fontId="26" fillId="0" borderId="25" xfId="0" applyNumberFormat="1" applyFont="1" applyBorder="1" applyAlignment="1">
      <alignment vertical="center"/>
    </xf>
    <xf numFmtId="0" fontId="0" fillId="2" borderId="0" xfId="0" applyFill="1" applyProtection="1"/>
    <xf numFmtId="0" fontId="27" fillId="2" borderId="0" xfId="1" applyFont="1" applyFill="1" applyAlignment="1" applyProtection="1">
      <alignment vertical="center"/>
    </xf>
    <xf numFmtId="0" fontId="40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0" fillId="0" borderId="26" xfId="0" applyFont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27" xfId="0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6" xfId="0" applyFont="1" applyFill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5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0" borderId="28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1" fillId="0" borderId="24" xfId="0" applyFont="1" applyBorder="1" applyAlignment="1">
      <alignment horizontal="center"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32" fillId="0" borderId="28" xfId="0" applyFont="1" applyBorder="1" applyAlignment="1" applyProtection="1">
      <alignment horizontal="center" vertical="center"/>
      <protection locked="0"/>
    </xf>
    <xf numFmtId="49" fontId="32" fillId="0" borderId="28" xfId="0" applyNumberFormat="1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left" vertical="center" wrapText="1"/>
      <protection locked="0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167" fontId="32" fillId="0" borderId="28" xfId="0" applyNumberFormat="1" applyFont="1" applyBorder="1" applyAlignment="1" applyProtection="1">
      <alignment vertical="center"/>
      <protection locked="0"/>
    </xf>
    <xf numFmtId="4" fontId="32" fillId="0" borderId="28" xfId="0" applyNumberFormat="1" applyFont="1" applyBorder="1" applyAlignment="1" applyProtection="1">
      <alignment vertical="center"/>
      <protection locked="0"/>
    </xf>
    <xf numFmtId="0" fontId="32" fillId="0" borderId="5" xfId="0" applyFont="1" applyBorder="1" applyAlignment="1">
      <alignment vertical="center"/>
    </xf>
    <xf numFmtId="0" fontId="32" fillId="0" borderId="28" xfId="0" applyFont="1" applyBorder="1" applyAlignment="1">
      <alignment horizontal="left" vertical="center"/>
    </xf>
    <xf numFmtId="0" fontId="32" fillId="0" borderId="0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left" vertical="center"/>
      <protection locked="0"/>
    </xf>
    <xf numFmtId="0" fontId="36" fillId="0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0" fillId="0" borderId="0" xfId="0" applyFont="1" applyAlignment="1">
      <alignment vertical="center"/>
    </xf>
    <xf numFmtId="0" fontId="0" fillId="0" borderId="0" xfId="0" applyProtection="1">
      <protection locked="0"/>
    </xf>
    <xf numFmtId="4" fontId="0" fillId="0" borderId="28" xfId="0" applyNumberFormat="1" applyFont="1" applyBorder="1" applyAlignment="1" applyProtection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6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3" fillId="4" borderId="10" xfId="0" applyFont="1" applyFill="1" applyBorder="1" applyAlignment="1">
      <alignment horizontal="left" vertical="center"/>
    </xf>
    <xf numFmtId="0" fontId="0" fillId="4" borderId="10" xfId="0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7" fillId="2" borderId="0" xfId="1" applyFont="1" applyFill="1" applyAlignment="1" applyProtection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>
      <pane ySplit="1" topLeftCell="A2" activePane="bottomLeft" state="frozen"/>
      <selection pane="bottomLeft" activeCell="D5" sqref="D5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7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9" t="s">
        <v>4</v>
      </c>
      <c r="BB1" s="19" t="s">
        <v>5</v>
      </c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T1" s="20" t="s">
        <v>6</v>
      </c>
      <c r="BU1" s="20" t="s">
        <v>6</v>
      </c>
      <c r="BV1" s="20" t="s">
        <v>7</v>
      </c>
    </row>
    <row r="2" spans="1:74" ht="36.9" customHeight="1">
      <c r="AR2" s="291" t="s">
        <v>8</v>
      </c>
      <c r="AS2" s="292"/>
      <c r="AT2" s="292"/>
      <c r="AU2" s="292"/>
      <c r="AV2" s="292"/>
      <c r="AW2" s="292"/>
      <c r="AX2" s="292"/>
      <c r="AY2" s="292"/>
      <c r="AZ2" s="292"/>
      <c r="BA2" s="292"/>
      <c r="BB2" s="292"/>
      <c r="BC2" s="292"/>
      <c r="BD2" s="292"/>
      <c r="BE2" s="292"/>
      <c r="BS2" s="21" t="s">
        <v>9</v>
      </c>
      <c r="BT2" s="21" t="s">
        <v>10</v>
      </c>
    </row>
    <row r="3" spans="1:74" ht="6.9" customHeight="1">
      <c r="B3" s="22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4"/>
      <c r="BS3" s="21" t="s">
        <v>9</v>
      </c>
      <c r="BT3" s="21" t="s">
        <v>11</v>
      </c>
    </row>
    <row r="4" spans="1:74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8"/>
      <c r="AS4" s="29" t="s">
        <v>12</v>
      </c>
      <c r="BS4" s="21" t="s">
        <v>13</v>
      </c>
    </row>
    <row r="5" spans="1:74" ht="14.4" customHeight="1">
      <c r="B5" s="25"/>
      <c r="C5" s="26"/>
      <c r="D5" s="30" t="s">
        <v>14</v>
      </c>
      <c r="E5" s="26"/>
      <c r="F5" s="26"/>
      <c r="G5" s="26"/>
      <c r="H5" s="26"/>
      <c r="I5" s="26"/>
      <c r="J5" s="26"/>
      <c r="K5" s="262" t="s">
        <v>15</v>
      </c>
      <c r="L5" s="263"/>
      <c r="M5" s="263"/>
      <c r="N5" s="263"/>
      <c r="O5" s="263"/>
      <c r="P5" s="263"/>
      <c r="Q5" s="263"/>
      <c r="R5" s="263"/>
      <c r="S5" s="263"/>
      <c r="T5" s="263"/>
      <c r="U5" s="263"/>
      <c r="V5" s="263"/>
      <c r="W5" s="263"/>
      <c r="X5" s="263"/>
      <c r="Y5" s="263"/>
      <c r="Z5" s="263"/>
      <c r="AA5" s="263"/>
      <c r="AB5" s="263"/>
      <c r="AC5" s="263"/>
      <c r="AD5" s="263"/>
      <c r="AE5" s="263"/>
      <c r="AF5" s="263"/>
      <c r="AG5" s="263"/>
      <c r="AH5" s="263"/>
      <c r="AI5" s="263"/>
      <c r="AJ5" s="263"/>
      <c r="AK5" s="263"/>
      <c r="AL5" s="263"/>
      <c r="AM5" s="263"/>
      <c r="AN5" s="263"/>
      <c r="AO5" s="263"/>
      <c r="AP5" s="26"/>
      <c r="AQ5" s="28"/>
      <c r="BS5" s="21" t="s">
        <v>9</v>
      </c>
    </row>
    <row r="6" spans="1:74" ht="36.9" customHeight="1">
      <c r="B6" s="25"/>
      <c r="C6" s="26"/>
      <c r="D6" s="32" t="s">
        <v>16</v>
      </c>
      <c r="E6" s="26"/>
      <c r="F6" s="26"/>
      <c r="G6" s="26"/>
      <c r="H6" s="26"/>
      <c r="I6" s="26"/>
      <c r="J6" s="26"/>
      <c r="K6" s="264" t="s">
        <v>17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6"/>
      <c r="AQ6" s="28"/>
      <c r="BS6" s="21" t="s">
        <v>9</v>
      </c>
    </row>
    <row r="7" spans="1:74" ht="14.4" customHeight="1">
      <c r="B7" s="25"/>
      <c r="C7" s="26"/>
      <c r="D7" s="33" t="s">
        <v>18</v>
      </c>
      <c r="E7" s="26"/>
      <c r="F7" s="26"/>
      <c r="G7" s="26"/>
      <c r="H7" s="26"/>
      <c r="I7" s="26"/>
      <c r="J7" s="26"/>
      <c r="K7" s="31" t="s">
        <v>5</v>
      </c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33" t="s">
        <v>19</v>
      </c>
      <c r="AL7" s="26"/>
      <c r="AM7" s="26"/>
      <c r="AN7" s="31" t="s">
        <v>5</v>
      </c>
      <c r="AO7" s="26"/>
      <c r="AP7" s="26"/>
      <c r="AQ7" s="28"/>
      <c r="BS7" s="21" t="s">
        <v>9</v>
      </c>
    </row>
    <row r="8" spans="1:74" ht="14.4" customHeight="1">
      <c r="B8" s="25"/>
      <c r="C8" s="26"/>
      <c r="D8" s="33" t="s">
        <v>20</v>
      </c>
      <c r="E8" s="26"/>
      <c r="F8" s="26"/>
      <c r="G8" s="26"/>
      <c r="H8" s="26"/>
      <c r="I8" s="26"/>
      <c r="J8" s="26"/>
      <c r="K8" s="31" t="s">
        <v>21</v>
      </c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33" t="s">
        <v>22</v>
      </c>
      <c r="AL8" s="26"/>
      <c r="AM8" s="26"/>
      <c r="AN8" s="31" t="s">
        <v>23</v>
      </c>
      <c r="AO8" s="26"/>
      <c r="AP8" s="26"/>
      <c r="AQ8" s="28"/>
      <c r="BS8" s="21" t="s">
        <v>9</v>
      </c>
    </row>
    <row r="9" spans="1:74" ht="14.4" customHeight="1">
      <c r="B9" s="25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8"/>
      <c r="BS9" s="21" t="s">
        <v>9</v>
      </c>
    </row>
    <row r="10" spans="1:74" ht="14.4" customHeight="1">
      <c r="B10" s="25"/>
      <c r="C10" s="26"/>
      <c r="D10" s="33" t="s">
        <v>24</v>
      </c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33" t="s">
        <v>25</v>
      </c>
      <c r="AL10" s="26"/>
      <c r="AM10" s="26"/>
      <c r="AN10" s="31" t="s">
        <v>5</v>
      </c>
      <c r="AO10" s="26"/>
      <c r="AP10" s="26"/>
      <c r="AQ10" s="28"/>
      <c r="BS10" s="21" t="s">
        <v>9</v>
      </c>
    </row>
    <row r="11" spans="1:74" ht="18.45" customHeight="1">
      <c r="B11" s="25"/>
      <c r="C11" s="26"/>
      <c r="D11" s="26"/>
      <c r="E11" s="31" t="s">
        <v>26</v>
      </c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33" t="s">
        <v>27</v>
      </c>
      <c r="AL11" s="26"/>
      <c r="AM11" s="26"/>
      <c r="AN11" s="31" t="s">
        <v>5</v>
      </c>
      <c r="AO11" s="26"/>
      <c r="AP11" s="26"/>
      <c r="AQ11" s="28"/>
      <c r="BS11" s="21" t="s">
        <v>9</v>
      </c>
    </row>
    <row r="12" spans="1:74" ht="6.9" customHeight="1">
      <c r="B12" s="25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8"/>
      <c r="BS12" s="21" t="s">
        <v>9</v>
      </c>
    </row>
    <row r="13" spans="1:74" ht="14.4" customHeight="1">
      <c r="B13" s="25"/>
      <c r="C13" s="26"/>
      <c r="D13" s="33" t="s">
        <v>28</v>
      </c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33" t="s">
        <v>25</v>
      </c>
      <c r="AL13" s="26"/>
      <c r="AM13" s="26"/>
      <c r="AN13" s="31" t="s">
        <v>5</v>
      </c>
      <c r="AO13" s="26"/>
      <c r="AP13" s="26"/>
      <c r="AQ13" s="28"/>
      <c r="BS13" s="21" t="s">
        <v>9</v>
      </c>
    </row>
    <row r="14" spans="1:74" ht="13.2">
      <c r="B14" s="25"/>
      <c r="C14" s="26"/>
      <c r="D14" s="26"/>
      <c r="E14" s="31" t="s">
        <v>29</v>
      </c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33" t="s">
        <v>27</v>
      </c>
      <c r="AL14" s="26"/>
      <c r="AM14" s="26"/>
      <c r="AN14" s="31" t="s">
        <v>5</v>
      </c>
      <c r="AO14" s="26"/>
      <c r="AP14" s="26"/>
      <c r="AQ14" s="28"/>
      <c r="BS14" s="21" t="s">
        <v>9</v>
      </c>
    </row>
    <row r="15" spans="1:74" ht="6.9" customHeight="1">
      <c r="B15" s="25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8"/>
      <c r="BS15" s="21" t="s">
        <v>6</v>
      </c>
    </row>
    <row r="16" spans="1:74" ht="14.4" customHeight="1">
      <c r="B16" s="25"/>
      <c r="C16" s="26"/>
      <c r="D16" s="33" t="s">
        <v>30</v>
      </c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26"/>
      <c r="AI16" s="26"/>
      <c r="AJ16" s="26"/>
      <c r="AK16" s="33" t="s">
        <v>25</v>
      </c>
      <c r="AL16" s="26"/>
      <c r="AM16" s="26"/>
      <c r="AN16" s="31" t="s">
        <v>5</v>
      </c>
      <c r="AO16" s="26"/>
      <c r="AP16" s="26"/>
      <c r="AQ16" s="28"/>
      <c r="BS16" s="21" t="s">
        <v>6</v>
      </c>
    </row>
    <row r="17" spans="2:71" ht="18.45" customHeight="1">
      <c r="B17" s="25"/>
      <c r="C17" s="26"/>
      <c r="D17" s="26"/>
      <c r="E17" s="31" t="s">
        <v>31</v>
      </c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33" t="s">
        <v>27</v>
      </c>
      <c r="AL17" s="26"/>
      <c r="AM17" s="26"/>
      <c r="AN17" s="31" t="s">
        <v>5</v>
      </c>
      <c r="AO17" s="26"/>
      <c r="AP17" s="26"/>
      <c r="AQ17" s="28"/>
      <c r="BS17" s="21" t="s">
        <v>32</v>
      </c>
    </row>
    <row r="18" spans="2:71" ht="6.9" customHeight="1">
      <c r="B18" s="25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8"/>
      <c r="BS18" s="21" t="s">
        <v>9</v>
      </c>
    </row>
    <row r="19" spans="2:71" ht="14.4" customHeight="1">
      <c r="B19" s="25"/>
      <c r="C19" s="26"/>
      <c r="D19" s="33" t="s">
        <v>33</v>
      </c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8"/>
      <c r="BS19" s="21" t="s">
        <v>9</v>
      </c>
    </row>
    <row r="20" spans="2:71" ht="57" customHeight="1">
      <c r="B20" s="25"/>
      <c r="C20" s="26"/>
      <c r="D20" s="26"/>
      <c r="E20" s="265" t="s">
        <v>34</v>
      </c>
      <c r="F20" s="265"/>
      <c r="G20" s="265"/>
      <c r="H20" s="265"/>
      <c r="I20" s="265"/>
      <c r="J20" s="265"/>
      <c r="K20" s="265"/>
      <c r="L20" s="265"/>
      <c r="M20" s="265"/>
      <c r="N20" s="265"/>
      <c r="O20" s="265"/>
      <c r="P20" s="265"/>
      <c r="Q20" s="265"/>
      <c r="R20" s="265"/>
      <c r="S20" s="265"/>
      <c r="T20" s="265"/>
      <c r="U20" s="265"/>
      <c r="V20" s="265"/>
      <c r="W20" s="265"/>
      <c r="X20" s="265"/>
      <c r="Y20" s="265"/>
      <c r="Z20" s="265"/>
      <c r="AA20" s="265"/>
      <c r="AB20" s="265"/>
      <c r="AC20" s="265"/>
      <c r="AD20" s="265"/>
      <c r="AE20" s="265"/>
      <c r="AF20" s="265"/>
      <c r="AG20" s="265"/>
      <c r="AH20" s="265"/>
      <c r="AI20" s="265"/>
      <c r="AJ20" s="265"/>
      <c r="AK20" s="265"/>
      <c r="AL20" s="265"/>
      <c r="AM20" s="265"/>
      <c r="AN20" s="265"/>
      <c r="AO20" s="26"/>
      <c r="AP20" s="26"/>
      <c r="AQ20" s="28"/>
      <c r="BS20" s="21" t="s">
        <v>32</v>
      </c>
    </row>
    <row r="21" spans="2:71" ht="6.9" customHeight="1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8"/>
    </row>
    <row r="22" spans="2:71" ht="6.9" customHeight="1">
      <c r="B22" s="25"/>
      <c r="C22" s="26"/>
      <c r="D22" s="34"/>
      <c r="E22" s="34"/>
      <c r="F22" s="34"/>
      <c r="G22" s="34"/>
      <c r="H22" s="34"/>
      <c r="I22" s="34"/>
      <c r="J22" s="34"/>
      <c r="K22" s="34"/>
      <c r="L22" s="34"/>
      <c r="M22" s="34"/>
      <c r="N22" s="34"/>
      <c r="O22" s="34"/>
      <c r="P22" s="34"/>
      <c r="Q22" s="34"/>
      <c r="R22" s="34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6"/>
      <c r="AQ22" s="28"/>
    </row>
    <row r="23" spans="2:71" s="1" customFormat="1" ht="25.95" customHeight="1">
      <c r="B23" s="35"/>
      <c r="C23" s="36"/>
      <c r="D23" s="37" t="s">
        <v>35</v>
      </c>
      <c r="E23" s="38"/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266">
        <f>ROUND(AG51,2)</f>
        <v>450000</v>
      </c>
      <c r="AL23" s="267"/>
      <c r="AM23" s="267"/>
      <c r="AN23" s="267"/>
      <c r="AO23" s="267"/>
      <c r="AP23" s="36"/>
      <c r="AQ23" s="39"/>
    </row>
    <row r="24" spans="2:71" s="1" customFormat="1" ht="6.9" customHeight="1">
      <c r="B24" s="35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9"/>
    </row>
    <row r="25" spans="2:71" s="1" customFormat="1">
      <c r="B25" s="35"/>
      <c r="C25" s="36"/>
      <c r="D25" s="36"/>
      <c r="E25" s="36"/>
      <c r="F25" s="36"/>
      <c r="G25" s="36"/>
      <c r="H25" s="36"/>
      <c r="I25" s="36"/>
      <c r="J25" s="36"/>
      <c r="K25" s="36"/>
      <c r="L25" s="268" t="s">
        <v>36</v>
      </c>
      <c r="M25" s="268"/>
      <c r="N25" s="268"/>
      <c r="O25" s="268"/>
      <c r="P25" s="36"/>
      <c r="Q25" s="36"/>
      <c r="R25" s="36"/>
      <c r="S25" s="36"/>
      <c r="T25" s="36"/>
      <c r="U25" s="36"/>
      <c r="V25" s="36"/>
      <c r="W25" s="268" t="s">
        <v>37</v>
      </c>
      <c r="X25" s="268"/>
      <c r="Y25" s="268"/>
      <c r="Z25" s="268"/>
      <c r="AA25" s="268"/>
      <c r="AB25" s="268"/>
      <c r="AC25" s="268"/>
      <c r="AD25" s="268"/>
      <c r="AE25" s="268"/>
      <c r="AF25" s="36"/>
      <c r="AG25" s="36"/>
      <c r="AH25" s="36"/>
      <c r="AI25" s="36"/>
      <c r="AJ25" s="36"/>
      <c r="AK25" s="268" t="s">
        <v>38</v>
      </c>
      <c r="AL25" s="268"/>
      <c r="AM25" s="268"/>
      <c r="AN25" s="268"/>
      <c r="AO25" s="268"/>
      <c r="AP25" s="36"/>
      <c r="AQ25" s="39"/>
    </row>
    <row r="26" spans="2:71" s="2" customFormat="1" ht="14.4" customHeight="1">
      <c r="B26" s="41"/>
      <c r="C26" s="42"/>
      <c r="D26" s="43" t="s">
        <v>39</v>
      </c>
      <c r="E26" s="42"/>
      <c r="F26" s="43" t="s">
        <v>40</v>
      </c>
      <c r="G26" s="42"/>
      <c r="H26" s="42"/>
      <c r="I26" s="42"/>
      <c r="J26" s="42"/>
      <c r="K26" s="42"/>
      <c r="L26" s="269">
        <v>0.21</v>
      </c>
      <c r="M26" s="270"/>
      <c r="N26" s="270"/>
      <c r="O26" s="270"/>
      <c r="P26" s="42"/>
      <c r="Q26" s="42"/>
      <c r="R26" s="42"/>
      <c r="S26" s="42"/>
      <c r="T26" s="42"/>
      <c r="U26" s="42"/>
      <c r="V26" s="42"/>
      <c r="W26" s="271">
        <f>ROUND(AZ51,2)</f>
        <v>450000</v>
      </c>
      <c r="X26" s="270"/>
      <c r="Y26" s="270"/>
      <c r="Z26" s="270"/>
      <c r="AA26" s="270"/>
      <c r="AB26" s="270"/>
      <c r="AC26" s="270"/>
      <c r="AD26" s="270"/>
      <c r="AE26" s="270"/>
      <c r="AF26" s="42"/>
      <c r="AG26" s="42"/>
      <c r="AH26" s="42"/>
      <c r="AI26" s="42"/>
      <c r="AJ26" s="42"/>
      <c r="AK26" s="271">
        <f>ROUND(AV51,2)</f>
        <v>94500</v>
      </c>
      <c r="AL26" s="270"/>
      <c r="AM26" s="270"/>
      <c r="AN26" s="270"/>
      <c r="AO26" s="270"/>
      <c r="AP26" s="42"/>
      <c r="AQ26" s="44"/>
    </row>
    <row r="27" spans="2:71" s="2" customFormat="1" ht="14.4" customHeight="1">
      <c r="B27" s="41"/>
      <c r="C27" s="42"/>
      <c r="D27" s="42"/>
      <c r="E27" s="42"/>
      <c r="F27" s="43" t="s">
        <v>41</v>
      </c>
      <c r="G27" s="42"/>
      <c r="H27" s="42"/>
      <c r="I27" s="42"/>
      <c r="J27" s="42"/>
      <c r="K27" s="42"/>
      <c r="L27" s="269">
        <v>0.15</v>
      </c>
      <c r="M27" s="270"/>
      <c r="N27" s="270"/>
      <c r="O27" s="270"/>
      <c r="P27" s="42"/>
      <c r="Q27" s="42"/>
      <c r="R27" s="42"/>
      <c r="S27" s="42"/>
      <c r="T27" s="42"/>
      <c r="U27" s="42"/>
      <c r="V27" s="42"/>
      <c r="W27" s="271">
        <f>ROUND(BA51,2)</f>
        <v>0</v>
      </c>
      <c r="X27" s="270"/>
      <c r="Y27" s="270"/>
      <c r="Z27" s="270"/>
      <c r="AA27" s="270"/>
      <c r="AB27" s="270"/>
      <c r="AC27" s="270"/>
      <c r="AD27" s="270"/>
      <c r="AE27" s="270"/>
      <c r="AF27" s="42"/>
      <c r="AG27" s="42"/>
      <c r="AH27" s="42"/>
      <c r="AI27" s="42"/>
      <c r="AJ27" s="42"/>
      <c r="AK27" s="271">
        <f>ROUND(AW51,2)</f>
        <v>0</v>
      </c>
      <c r="AL27" s="270"/>
      <c r="AM27" s="270"/>
      <c r="AN27" s="270"/>
      <c r="AO27" s="270"/>
      <c r="AP27" s="42"/>
      <c r="AQ27" s="44"/>
    </row>
    <row r="28" spans="2:71" s="2" customFormat="1" ht="14.4" hidden="1" customHeight="1">
      <c r="B28" s="41"/>
      <c r="C28" s="42"/>
      <c r="D28" s="42"/>
      <c r="E28" s="42"/>
      <c r="F28" s="43" t="s">
        <v>42</v>
      </c>
      <c r="G28" s="42"/>
      <c r="H28" s="42"/>
      <c r="I28" s="42"/>
      <c r="J28" s="42"/>
      <c r="K28" s="42"/>
      <c r="L28" s="269">
        <v>0.21</v>
      </c>
      <c r="M28" s="270"/>
      <c r="N28" s="270"/>
      <c r="O28" s="270"/>
      <c r="P28" s="42"/>
      <c r="Q28" s="42"/>
      <c r="R28" s="42"/>
      <c r="S28" s="42"/>
      <c r="T28" s="42"/>
      <c r="U28" s="42"/>
      <c r="V28" s="42"/>
      <c r="W28" s="271">
        <f>ROUND(BB51,2)</f>
        <v>0</v>
      </c>
      <c r="X28" s="270"/>
      <c r="Y28" s="270"/>
      <c r="Z28" s="270"/>
      <c r="AA28" s="270"/>
      <c r="AB28" s="270"/>
      <c r="AC28" s="270"/>
      <c r="AD28" s="270"/>
      <c r="AE28" s="270"/>
      <c r="AF28" s="42"/>
      <c r="AG28" s="42"/>
      <c r="AH28" s="42"/>
      <c r="AI28" s="42"/>
      <c r="AJ28" s="42"/>
      <c r="AK28" s="271">
        <v>0</v>
      </c>
      <c r="AL28" s="270"/>
      <c r="AM28" s="270"/>
      <c r="AN28" s="270"/>
      <c r="AO28" s="270"/>
      <c r="AP28" s="42"/>
      <c r="AQ28" s="44"/>
    </row>
    <row r="29" spans="2:71" s="2" customFormat="1" ht="14.4" hidden="1" customHeight="1">
      <c r="B29" s="41"/>
      <c r="C29" s="42"/>
      <c r="D29" s="42"/>
      <c r="E29" s="42"/>
      <c r="F29" s="43" t="s">
        <v>43</v>
      </c>
      <c r="G29" s="42"/>
      <c r="H29" s="42"/>
      <c r="I29" s="42"/>
      <c r="J29" s="42"/>
      <c r="K29" s="42"/>
      <c r="L29" s="269">
        <v>0.15</v>
      </c>
      <c r="M29" s="270"/>
      <c r="N29" s="270"/>
      <c r="O29" s="270"/>
      <c r="P29" s="42"/>
      <c r="Q29" s="42"/>
      <c r="R29" s="42"/>
      <c r="S29" s="42"/>
      <c r="T29" s="42"/>
      <c r="U29" s="42"/>
      <c r="V29" s="42"/>
      <c r="W29" s="271">
        <f>ROUND(BC51,2)</f>
        <v>0</v>
      </c>
      <c r="X29" s="270"/>
      <c r="Y29" s="270"/>
      <c r="Z29" s="270"/>
      <c r="AA29" s="270"/>
      <c r="AB29" s="270"/>
      <c r="AC29" s="270"/>
      <c r="AD29" s="270"/>
      <c r="AE29" s="270"/>
      <c r="AF29" s="42"/>
      <c r="AG29" s="42"/>
      <c r="AH29" s="42"/>
      <c r="AI29" s="42"/>
      <c r="AJ29" s="42"/>
      <c r="AK29" s="271">
        <v>0</v>
      </c>
      <c r="AL29" s="270"/>
      <c r="AM29" s="270"/>
      <c r="AN29" s="270"/>
      <c r="AO29" s="270"/>
      <c r="AP29" s="42"/>
      <c r="AQ29" s="44"/>
    </row>
    <row r="30" spans="2:71" s="2" customFormat="1" ht="14.4" hidden="1" customHeight="1">
      <c r="B30" s="41"/>
      <c r="C30" s="42"/>
      <c r="D30" s="42"/>
      <c r="E30" s="42"/>
      <c r="F30" s="43" t="s">
        <v>44</v>
      </c>
      <c r="G30" s="42"/>
      <c r="H30" s="42"/>
      <c r="I30" s="42"/>
      <c r="J30" s="42"/>
      <c r="K30" s="42"/>
      <c r="L30" s="269">
        <v>0</v>
      </c>
      <c r="M30" s="270"/>
      <c r="N30" s="270"/>
      <c r="O30" s="270"/>
      <c r="P30" s="42"/>
      <c r="Q30" s="42"/>
      <c r="R30" s="42"/>
      <c r="S30" s="42"/>
      <c r="T30" s="42"/>
      <c r="U30" s="42"/>
      <c r="V30" s="42"/>
      <c r="W30" s="271">
        <f>ROUND(BD51,2)</f>
        <v>0</v>
      </c>
      <c r="X30" s="270"/>
      <c r="Y30" s="270"/>
      <c r="Z30" s="270"/>
      <c r="AA30" s="270"/>
      <c r="AB30" s="270"/>
      <c r="AC30" s="270"/>
      <c r="AD30" s="270"/>
      <c r="AE30" s="270"/>
      <c r="AF30" s="42"/>
      <c r="AG30" s="42"/>
      <c r="AH30" s="42"/>
      <c r="AI30" s="42"/>
      <c r="AJ30" s="42"/>
      <c r="AK30" s="271">
        <v>0</v>
      </c>
      <c r="AL30" s="270"/>
      <c r="AM30" s="270"/>
      <c r="AN30" s="270"/>
      <c r="AO30" s="270"/>
      <c r="AP30" s="42"/>
      <c r="AQ30" s="44"/>
    </row>
    <row r="31" spans="2:71" s="1" customFormat="1" ht="6.9" customHeight="1">
      <c r="B31" s="35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9"/>
    </row>
    <row r="32" spans="2:71" s="1" customFormat="1" ht="25.95" customHeight="1">
      <c r="B32" s="35"/>
      <c r="C32" s="45"/>
      <c r="D32" s="46" t="s">
        <v>45</v>
      </c>
      <c r="E32" s="47"/>
      <c r="F32" s="47"/>
      <c r="G32" s="47"/>
      <c r="H32" s="47"/>
      <c r="I32" s="47"/>
      <c r="J32" s="47"/>
      <c r="K32" s="47"/>
      <c r="L32" s="47"/>
      <c r="M32" s="47"/>
      <c r="N32" s="47"/>
      <c r="O32" s="47"/>
      <c r="P32" s="47"/>
      <c r="Q32" s="47"/>
      <c r="R32" s="47"/>
      <c r="S32" s="47"/>
      <c r="T32" s="48" t="s">
        <v>46</v>
      </c>
      <c r="U32" s="47"/>
      <c r="V32" s="47"/>
      <c r="W32" s="47"/>
      <c r="X32" s="272" t="s">
        <v>47</v>
      </c>
      <c r="Y32" s="273"/>
      <c r="Z32" s="273"/>
      <c r="AA32" s="273"/>
      <c r="AB32" s="273"/>
      <c r="AC32" s="47"/>
      <c r="AD32" s="47"/>
      <c r="AE32" s="47"/>
      <c r="AF32" s="47"/>
      <c r="AG32" s="47"/>
      <c r="AH32" s="47"/>
      <c r="AI32" s="47"/>
      <c r="AJ32" s="47"/>
      <c r="AK32" s="274">
        <f>SUM(AK23:AK30)</f>
        <v>544500</v>
      </c>
      <c r="AL32" s="273"/>
      <c r="AM32" s="273"/>
      <c r="AN32" s="273"/>
      <c r="AO32" s="275"/>
      <c r="AP32" s="45"/>
      <c r="AQ32" s="49"/>
    </row>
    <row r="33" spans="2:56" s="1" customFormat="1" ht="6.9" customHeight="1">
      <c r="B33" s="35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9"/>
    </row>
    <row r="34" spans="2:56" s="1" customFormat="1" ht="6.9" customHeight="1">
      <c r="B34" s="50"/>
      <c r="C34" s="51"/>
      <c r="D34" s="51"/>
      <c r="E34" s="51"/>
      <c r="F34" s="51"/>
      <c r="G34" s="51"/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1"/>
      <c r="AL34" s="51"/>
      <c r="AM34" s="51"/>
      <c r="AN34" s="51"/>
      <c r="AO34" s="51"/>
      <c r="AP34" s="51"/>
      <c r="AQ34" s="52"/>
    </row>
    <row r="38" spans="2:56" s="1" customFormat="1" ht="6.9" customHeight="1">
      <c r="B38" s="53"/>
      <c r="C38" s="54"/>
      <c r="D38" s="54"/>
      <c r="E38" s="54"/>
      <c r="F38" s="54"/>
      <c r="G38" s="54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54"/>
      <c r="AN38" s="54"/>
      <c r="AO38" s="54"/>
      <c r="AP38" s="54"/>
      <c r="AQ38" s="54"/>
      <c r="AR38" s="35"/>
    </row>
    <row r="39" spans="2:56" s="1" customFormat="1" ht="36.9" customHeight="1">
      <c r="B39" s="35"/>
      <c r="C39" s="55" t="s">
        <v>48</v>
      </c>
      <c r="AR39" s="35"/>
    </row>
    <row r="40" spans="2:56" s="1" customFormat="1" ht="6.9" customHeight="1">
      <c r="B40" s="35"/>
      <c r="AR40" s="35"/>
    </row>
    <row r="41" spans="2:56" s="3" customFormat="1" ht="14.4" customHeight="1">
      <c r="B41" s="56"/>
      <c r="C41" s="57" t="s">
        <v>14</v>
      </c>
      <c r="L41" s="3" t="str">
        <f>K5</f>
        <v>Y245</v>
      </c>
      <c r="AR41" s="56"/>
    </row>
    <row r="42" spans="2:56" s="4" customFormat="1" ht="36.9" customHeight="1">
      <c r="B42" s="58"/>
      <c r="C42" s="59" t="s">
        <v>16</v>
      </c>
      <c r="L42" s="276" t="str">
        <f>K6</f>
        <v>Sportovní kabiny s klubovnou Stará Voda</v>
      </c>
      <c r="M42" s="277"/>
      <c r="N42" s="277"/>
      <c r="O42" s="277"/>
      <c r="P42" s="277"/>
      <c r="Q42" s="277"/>
      <c r="R42" s="277"/>
      <c r="S42" s="277"/>
      <c r="T42" s="277"/>
      <c r="U42" s="277"/>
      <c r="V42" s="277"/>
      <c r="W42" s="277"/>
      <c r="X42" s="277"/>
      <c r="Y42" s="277"/>
      <c r="Z42" s="277"/>
      <c r="AA42" s="277"/>
      <c r="AB42" s="277"/>
      <c r="AC42" s="277"/>
      <c r="AD42" s="277"/>
      <c r="AE42" s="277"/>
      <c r="AF42" s="277"/>
      <c r="AG42" s="277"/>
      <c r="AH42" s="277"/>
      <c r="AI42" s="277"/>
      <c r="AJ42" s="277"/>
      <c r="AK42" s="277"/>
      <c r="AL42" s="277"/>
      <c r="AM42" s="277"/>
      <c r="AN42" s="277"/>
      <c r="AO42" s="277"/>
      <c r="AR42" s="58"/>
    </row>
    <row r="43" spans="2:56" s="1" customFormat="1" ht="6.9" customHeight="1">
      <c r="B43" s="35"/>
      <c r="AR43" s="35"/>
    </row>
    <row r="44" spans="2:56" s="1" customFormat="1" ht="13.2">
      <c r="B44" s="35"/>
      <c r="C44" s="57" t="s">
        <v>20</v>
      </c>
      <c r="L44" s="60" t="str">
        <f>IF(K8="","",K8)</f>
        <v>Stará Voda</v>
      </c>
      <c r="AI44" s="57" t="s">
        <v>22</v>
      </c>
      <c r="AM44" s="278" t="str">
        <f>IF(AN8= "","",AN8)</f>
        <v>8. 9. 2018</v>
      </c>
      <c r="AN44" s="278"/>
      <c r="AR44" s="35"/>
    </row>
    <row r="45" spans="2:56" s="1" customFormat="1" ht="6.9" customHeight="1">
      <c r="B45" s="35"/>
      <c r="AR45" s="35"/>
    </row>
    <row r="46" spans="2:56" s="1" customFormat="1" ht="13.2">
      <c r="B46" s="35"/>
      <c r="C46" s="57" t="s">
        <v>24</v>
      </c>
      <c r="L46" s="3" t="str">
        <f>IF(E11= "","",E11)</f>
        <v>Obec Stará Voda</v>
      </c>
      <c r="AI46" s="57" t="s">
        <v>30</v>
      </c>
      <c r="AM46" s="279" t="str">
        <f>IF(E17="","",E17)</f>
        <v>ing.Janečková Zuzana</v>
      </c>
      <c r="AN46" s="279"/>
      <c r="AO46" s="279"/>
      <c r="AP46" s="279"/>
      <c r="AR46" s="35"/>
      <c r="AS46" s="280" t="s">
        <v>49</v>
      </c>
      <c r="AT46" s="281"/>
      <c r="AU46" s="62"/>
      <c r="AV46" s="62"/>
      <c r="AW46" s="62"/>
      <c r="AX46" s="62"/>
      <c r="AY46" s="62"/>
      <c r="AZ46" s="62"/>
      <c r="BA46" s="62"/>
      <c r="BB46" s="62"/>
      <c r="BC46" s="62"/>
      <c r="BD46" s="63"/>
    </row>
    <row r="47" spans="2:56" s="1" customFormat="1" ht="13.2">
      <c r="B47" s="35"/>
      <c r="C47" s="57" t="s">
        <v>28</v>
      </c>
      <c r="L47" s="3" t="str">
        <f>IF(E14="","",E14)</f>
        <v xml:space="preserve"> </v>
      </c>
      <c r="AR47" s="35"/>
      <c r="AS47" s="282"/>
      <c r="AT47" s="283"/>
      <c r="AU47" s="36"/>
      <c r="AV47" s="36"/>
      <c r="AW47" s="36"/>
      <c r="AX47" s="36"/>
      <c r="AY47" s="36"/>
      <c r="AZ47" s="36"/>
      <c r="BA47" s="36"/>
      <c r="BB47" s="36"/>
      <c r="BC47" s="36"/>
      <c r="BD47" s="64"/>
    </row>
    <row r="48" spans="2:56" s="1" customFormat="1" ht="10.8" customHeight="1">
      <c r="B48" s="35"/>
      <c r="AR48" s="35"/>
      <c r="AS48" s="282"/>
      <c r="AT48" s="283"/>
      <c r="AU48" s="36"/>
      <c r="AV48" s="36"/>
      <c r="AW48" s="36"/>
      <c r="AX48" s="36"/>
      <c r="AY48" s="36"/>
      <c r="AZ48" s="36"/>
      <c r="BA48" s="36"/>
      <c r="BB48" s="36"/>
      <c r="BC48" s="36"/>
      <c r="BD48" s="64"/>
    </row>
    <row r="49" spans="1:91" s="1" customFormat="1" ht="29.25" customHeight="1">
      <c r="B49" s="35"/>
      <c r="C49" s="284" t="s">
        <v>50</v>
      </c>
      <c r="D49" s="285"/>
      <c r="E49" s="285"/>
      <c r="F49" s="285"/>
      <c r="G49" s="285"/>
      <c r="H49" s="65"/>
      <c r="I49" s="286" t="s">
        <v>51</v>
      </c>
      <c r="J49" s="285"/>
      <c r="K49" s="285"/>
      <c r="L49" s="285"/>
      <c r="M49" s="285"/>
      <c r="N49" s="285"/>
      <c r="O49" s="285"/>
      <c r="P49" s="285"/>
      <c r="Q49" s="285"/>
      <c r="R49" s="285"/>
      <c r="S49" s="285"/>
      <c r="T49" s="285"/>
      <c r="U49" s="285"/>
      <c r="V49" s="285"/>
      <c r="W49" s="285"/>
      <c r="X49" s="285"/>
      <c r="Y49" s="285"/>
      <c r="Z49" s="285"/>
      <c r="AA49" s="285"/>
      <c r="AB49" s="285"/>
      <c r="AC49" s="285"/>
      <c r="AD49" s="285"/>
      <c r="AE49" s="285"/>
      <c r="AF49" s="285"/>
      <c r="AG49" s="287" t="s">
        <v>52</v>
      </c>
      <c r="AH49" s="285"/>
      <c r="AI49" s="285"/>
      <c r="AJ49" s="285"/>
      <c r="AK49" s="285"/>
      <c r="AL49" s="285"/>
      <c r="AM49" s="285"/>
      <c r="AN49" s="286" t="s">
        <v>53</v>
      </c>
      <c r="AO49" s="285"/>
      <c r="AP49" s="285"/>
      <c r="AQ49" s="66" t="s">
        <v>54</v>
      </c>
      <c r="AR49" s="35"/>
      <c r="AS49" s="67" t="s">
        <v>55</v>
      </c>
      <c r="AT49" s="68" t="s">
        <v>56</v>
      </c>
      <c r="AU49" s="68" t="s">
        <v>57</v>
      </c>
      <c r="AV49" s="68" t="s">
        <v>58</v>
      </c>
      <c r="AW49" s="68" t="s">
        <v>59</v>
      </c>
      <c r="AX49" s="68" t="s">
        <v>60</v>
      </c>
      <c r="AY49" s="68" t="s">
        <v>61</v>
      </c>
      <c r="AZ49" s="68" t="s">
        <v>62</v>
      </c>
      <c r="BA49" s="68" t="s">
        <v>63</v>
      </c>
      <c r="BB49" s="68" t="s">
        <v>64</v>
      </c>
      <c r="BC49" s="68" t="s">
        <v>65</v>
      </c>
      <c r="BD49" s="69" t="s">
        <v>66</v>
      </c>
    </row>
    <row r="50" spans="1:91" s="1" customFormat="1" ht="10.8" customHeight="1">
      <c r="B50" s="35"/>
      <c r="AR50" s="35"/>
      <c r="AS50" s="70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3"/>
    </row>
    <row r="51" spans="1:91" s="4" customFormat="1" ht="32.4" customHeight="1">
      <c r="B51" s="58"/>
      <c r="C51" s="71" t="s">
        <v>67</v>
      </c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293">
        <f>ROUND(SUM(AG52:AG58),2)</f>
        <v>450000</v>
      </c>
      <c r="AH51" s="293"/>
      <c r="AI51" s="293"/>
      <c r="AJ51" s="293"/>
      <c r="AK51" s="293"/>
      <c r="AL51" s="293"/>
      <c r="AM51" s="293"/>
      <c r="AN51" s="294">
        <f t="shared" ref="AN51:AN58" si="0">SUM(AG51,AT51)</f>
        <v>544500</v>
      </c>
      <c r="AO51" s="294"/>
      <c r="AP51" s="294"/>
      <c r="AQ51" s="73" t="s">
        <v>5</v>
      </c>
      <c r="AR51" s="58"/>
      <c r="AS51" s="74">
        <f>ROUND(SUM(AS52:AS58),2)</f>
        <v>0</v>
      </c>
      <c r="AT51" s="75">
        <f t="shared" ref="AT51:AT58" si="1">ROUND(SUM(AV51:AW51),2)</f>
        <v>94500</v>
      </c>
      <c r="AU51" s="76">
        <f>ROUND(SUM(AU52:AU58),5)</f>
        <v>6737.0677500000002</v>
      </c>
      <c r="AV51" s="75">
        <f>ROUND(AZ51*L26,2)</f>
        <v>94500</v>
      </c>
      <c r="AW51" s="75">
        <f>ROUND(BA51*L27,2)</f>
        <v>0</v>
      </c>
      <c r="AX51" s="75">
        <f>ROUND(BB51*L26,2)</f>
        <v>0</v>
      </c>
      <c r="AY51" s="75">
        <f>ROUND(BC51*L27,2)</f>
        <v>0</v>
      </c>
      <c r="AZ51" s="75">
        <f>ROUND(SUM(AZ52:AZ58),2)</f>
        <v>450000</v>
      </c>
      <c r="BA51" s="75">
        <f>ROUND(SUM(BA52:BA58),2)</f>
        <v>0</v>
      </c>
      <c r="BB51" s="75">
        <f>ROUND(SUM(BB52:BB58),2)</f>
        <v>0</v>
      </c>
      <c r="BC51" s="75">
        <f>ROUND(SUM(BC52:BC58),2)</f>
        <v>0</v>
      </c>
      <c r="BD51" s="77">
        <f>ROUND(SUM(BD52:BD58),2)</f>
        <v>0</v>
      </c>
      <c r="BS51" s="59" t="s">
        <v>68</v>
      </c>
      <c r="BT51" s="59" t="s">
        <v>69</v>
      </c>
      <c r="BU51" s="78" t="s">
        <v>70</v>
      </c>
      <c r="BV51" s="59" t="s">
        <v>71</v>
      </c>
      <c r="BW51" s="59" t="s">
        <v>7</v>
      </c>
      <c r="BX51" s="59" t="s">
        <v>72</v>
      </c>
      <c r="CL51" s="59" t="s">
        <v>5</v>
      </c>
    </row>
    <row r="52" spans="1:91" s="5" customFormat="1" ht="16.5" customHeight="1">
      <c r="A52" s="79" t="s">
        <v>73</v>
      </c>
      <c r="B52" s="80"/>
      <c r="C52" s="81"/>
      <c r="D52" s="290" t="s">
        <v>74</v>
      </c>
      <c r="E52" s="290"/>
      <c r="F52" s="290"/>
      <c r="G52" s="290"/>
      <c r="H52" s="290"/>
      <c r="I52" s="82"/>
      <c r="J52" s="290" t="s">
        <v>75</v>
      </c>
      <c r="K52" s="290"/>
      <c r="L52" s="290"/>
      <c r="M52" s="290"/>
      <c r="N52" s="290"/>
      <c r="O52" s="290"/>
      <c r="P52" s="290"/>
      <c r="Q52" s="290"/>
      <c r="R52" s="290"/>
      <c r="S52" s="290"/>
      <c r="T52" s="290"/>
      <c r="U52" s="290"/>
      <c r="V52" s="290"/>
      <c r="W52" s="290"/>
      <c r="X52" s="290"/>
      <c r="Y52" s="290"/>
      <c r="Z52" s="290"/>
      <c r="AA52" s="290"/>
      <c r="AB52" s="290"/>
      <c r="AC52" s="290"/>
      <c r="AD52" s="290"/>
      <c r="AE52" s="290"/>
      <c r="AF52" s="290"/>
      <c r="AG52" s="288">
        <f>'00 - VRN'!J27</f>
        <v>450000</v>
      </c>
      <c r="AH52" s="289"/>
      <c r="AI52" s="289"/>
      <c r="AJ52" s="289"/>
      <c r="AK52" s="289"/>
      <c r="AL52" s="289"/>
      <c r="AM52" s="289"/>
      <c r="AN52" s="288">
        <f t="shared" si="0"/>
        <v>544500</v>
      </c>
      <c r="AO52" s="289"/>
      <c r="AP52" s="289"/>
      <c r="AQ52" s="83" t="s">
        <v>76</v>
      </c>
      <c r="AR52" s="80"/>
      <c r="AS52" s="84">
        <v>0</v>
      </c>
      <c r="AT52" s="85">
        <f t="shared" si="1"/>
        <v>94500</v>
      </c>
      <c r="AU52" s="86">
        <f>'00 - VRN'!P78</f>
        <v>0</v>
      </c>
      <c r="AV52" s="85">
        <f>'00 - VRN'!J30</f>
        <v>94500</v>
      </c>
      <c r="AW52" s="85">
        <f>'00 - VRN'!J31</f>
        <v>0</v>
      </c>
      <c r="AX52" s="85">
        <f>'00 - VRN'!J32</f>
        <v>0</v>
      </c>
      <c r="AY52" s="85">
        <f>'00 - VRN'!J33</f>
        <v>0</v>
      </c>
      <c r="AZ52" s="85">
        <f>'00 - VRN'!F30</f>
        <v>450000</v>
      </c>
      <c r="BA52" s="85">
        <f>'00 - VRN'!F31</f>
        <v>0</v>
      </c>
      <c r="BB52" s="85">
        <f>'00 - VRN'!F32</f>
        <v>0</v>
      </c>
      <c r="BC52" s="85">
        <f>'00 - VRN'!F33</f>
        <v>0</v>
      </c>
      <c r="BD52" s="87">
        <f>'00 - VRN'!F34</f>
        <v>0</v>
      </c>
      <c r="BT52" s="88" t="s">
        <v>77</v>
      </c>
      <c r="BV52" s="88" t="s">
        <v>71</v>
      </c>
      <c r="BW52" s="88" t="s">
        <v>78</v>
      </c>
      <c r="BX52" s="88" t="s">
        <v>7</v>
      </c>
      <c r="CL52" s="88" t="s">
        <v>5</v>
      </c>
      <c r="CM52" s="88" t="s">
        <v>79</v>
      </c>
    </row>
    <row r="53" spans="1:91" s="5" customFormat="1" ht="16.5" customHeight="1">
      <c r="A53" s="79" t="s">
        <v>73</v>
      </c>
      <c r="B53" s="80"/>
      <c r="C53" s="81"/>
      <c r="D53" s="290" t="s">
        <v>80</v>
      </c>
      <c r="E53" s="290"/>
      <c r="F53" s="290"/>
      <c r="G53" s="290"/>
      <c r="H53" s="290"/>
      <c r="I53" s="82"/>
      <c r="J53" s="290" t="s">
        <v>81</v>
      </c>
      <c r="K53" s="290"/>
      <c r="L53" s="290"/>
      <c r="M53" s="290"/>
      <c r="N53" s="290"/>
      <c r="O53" s="290"/>
      <c r="P53" s="290"/>
      <c r="Q53" s="290"/>
      <c r="R53" s="290"/>
      <c r="S53" s="290"/>
      <c r="T53" s="290"/>
      <c r="U53" s="290"/>
      <c r="V53" s="290"/>
      <c r="W53" s="290"/>
      <c r="X53" s="290"/>
      <c r="Y53" s="290"/>
      <c r="Z53" s="290"/>
      <c r="AA53" s="290"/>
      <c r="AB53" s="290"/>
      <c r="AC53" s="290"/>
      <c r="AD53" s="290"/>
      <c r="AE53" s="290"/>
      <c r="AF53" s="290"/>
      <c r="AG53" s="288">
        <f>'10 - Stavební část'!J27</f>
        <v>0</v>
      </c>
      <c r="AH53" s="289"/>
      <c r="AI53" s="289"/>
      <c r="AJ53" s="289"/>
      <c r="AK53" s="289"/>
      <c r="AL53" s="289"/>
      <c r="AM53" s="289"/>
      <c r="AN53" s="288">
        <f t="shared" si="0"/>
        <v>0</v>
      </c>
      <c r="AO53" s="289"/>
      <c r="AP53" s="289"/>
      <c r="AQ53" s="83" t="s">
        <v>76</v>
      </c>
      <c r="AR53" s="80"/>
      <c r="AS53" s="84">
        <v>0</v>
      </c>
      <c r="AT53" s="85">
        <f t="shared" si="1"/>
        <v>0</v>
      </c>
      <c r="AU53" s="86">
        <f>'10 - Stavební část'!P100</f>
        <v>5771.6626390000001</v>
      </c>
      <c r="AV53" s="85">
        <f>'10 - Stavební část'!J30</f>
        <v>0</v>
      </c>
      <c r="AW53" s="85">
        <f>'10 - Stavební část'!J31</f>
        <v>0</v>
      </c>
      <c r="AX53" s="85">
        <f>'10 - Stavební část'!J32</f>
        <v>0</v>
      </c>
      <c r="AY53" s="85">
        <f>'10 - Stavební část'!J33</f>
        <v>0</v>
      </c>
      <c r="AZ53" s="85">
        <f>'10 - Stavební část'!F30</f>
        <v>0</v>
      </c>
      <c r="BA53" s="85">
        <f>'10 - Stavební část'!F31</f>
        <v>0</v>
      </c>
      <c r="BB53" s="85">
        <f>'10 - Stavební část'!F32</f>
        <v>0</v>
      </c>
      <c r="BC53" s="85">
        <f>'10 - Stavební část'!F33</f>
        <v>0</v>
      </c>
      <c r="BD53" s="87">
        <f>'10 - Stavební část'!F34</f>
        <v>0</v>
      </c>
      <c r="BT53" s="88" t="s">
        <v>77</v>
      </c>
      <c r="BV53" s="88" t="s">
        <v>71</v>
      </c>
      <c r="BW53" s="88" t="s">
        <v>82</v>
      </c>
      <c r="BX53" s="88" t="s">
        <v>7</v>
      </c>
      <c r="CL53" s="88" t="s">
        <v>5</v>
      </c>
      <c r="CM53" s="88" t="s">
        <v>79</v>
      </c>
    </row>
    <row r="54" spans="1:91" s="5" customFormat="1" ht="16.5" customHeight="1">
      <c r="A54" s="79" t="s">
        <v>73</v>
      </c>
      <c r="B54" s="80"/>
      <c r="C54" s="81"/>
      <c r="D54" s="290" t="s">
        <v>83</v>
      </c>
      <c r="E54" s="290"/>
      <c r="F54" s="290"/>
      <c r="G54" s="290"/>
      <c r="H54" s="290"/>
      <c r="I54" s="82"/>
      <c r="J54" s="290" t="s">
        <v>84</v>
      </c>
      <c r="K54" s="290"/>
      <c r="L54" s="290"/>
      <c r="M54" s="290"/>
      <c r="N54" s="290"/>
      <c r="O54" s="290"/>
      <c r="P54" s="290"/>
      <c r="Q54" s="290"/>
      <c r="R54" s="290"/>
      <c r="S54" s="290"/>
      <c r="T54" s="290"/>
      <c r="U54" s="290"/>
      <c r="V54" s="290"/>
      <c r="W54" s="290"/>
      <c r="X54" s="290"/>
      <c r="Y54" s="290"/>
      <c r="Z54" s="290"/>
      <c r="AA54" s="290"/>
      <c r="AB54" s="290"/>
      <c r="AC54" s="290"/>
      <c r="AD54" s="290"/>
      <c r="AE54" s="290"/>
      <c r="AF54" s="290"/>
      <c r="AG54" s="288">
        <f>'20 - ZTI'!J27</f>
        <v>0</v>
      </c>
      <c r="AH54" s="289"/>
      <c r="AI54" s="289"/>
      <c r="AJ54" s="289"/>
      <c r="AK54" s="289"/>
      <c r="AL54" s="289"/>
      <c r="AM54" s="289"/>
      <c r="AN54" s="288">
        <f t="shared" si="0"/>
        <v>0</v>
      </c>
      <c r="AO54" s="289"/>
      <c r="AP54" s="289"/>
      <c r="AQ54" s="83" t="s">
        <v>76</v>
      </c>
      <c r="AR54" s="80"/>
      <c r="AS54" s="84">
        <v>0</v>
      </c>
      <c r="AT54" s="85">
        <f t="shared" si="1"/>
        <v>0</v>
      </c>
      <c r="AU54" s="86">
        <f>'20 - ZTI'!P86</f>
        <v>713.38082999999995</v>
      </c>
      <c r="AV54" s="85">
        <f>'20 - ZTI'!J30</f>
        <v>0</v>
      </c>
      <c r="AW54" s="85">
        <f>'20 - ZTI'!J31</f>
        <v>0</v>
      </c>
      <c r="AX54" s="85">
        <f>'20 - ZTI'!J32</f>
        <v>0</v>
      </c>
      <c r="AY54" s="85">
        <f>'20 - ZTI'!J33</f>
        <v>0</v>
      </c>
      <c r="AZ54" s="85">
        <f>'20 - ZTI'!F30</f>
        <v>0</v>
      </c>
      <c r="BA54" s="85">
        <f>'20 - ZTI'!F31</f>
        <v>0</v>
      </c>
      <c r="BB54" s="85">
        <f>'20 - ZTI'!F32</f>
        <v>0</v>
      </c>
      <c r="BC54" s="85">
        <f>'20 - ZTI'!F33</f>
        <v>0</v>
      </c>
      <c r="BD54" s="87">
        <f>'20 - ZTI'!F34</f>
        <v>0</v>
      </c>
      <c r="BT54" s="88" t="s">
        <v>77</v>
      </c>
      <c r="BV54" s="88" t="s">
        <v>71</v>
      </c>
      <c r="BW54" s="88" t="s">
        <v>85</v>
      </c>
      <c r="BX54" s="88" t="s">
        <v>7</v>
      </c>
      <c r="CL54" s="88" t="s">
        <v>5</v>
      </c>
      <c r="CM54" s="88" t="s">
        <v>79</v>
      </c>
    </row>
    <row r="55" spans="1:91" s="5" customFormat="1" ht="16.5" customHeight="1">
      <c r="A55" s="79" t="s">
        <v>73</v>
      </c>
      <c r="B55" s="80"/>
      <c r="C55" s="81"/>
      <c r="D55" s="290" t="s">
        <v>86</v>
      </c>
      <c r="E55" s="290"/>
      <c r="F55" s="290"/>
      <c r="G55" s="290"/>
      <c r="H55" s="290"/>
      <c r="I55" s="82"/>
      <c r="J55" s="290" t="s">
        <v>87</v>
      </c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88">
        <f>'30 - Plyn'!J27</f>
        <v>0</v>
      </c>
      <c r="AH55" s="289"/>
      <c r="AI55" s="289"/>
      <c r="AJ55" s="289"/>
      <c r="AK55" s="289"/>
      <c r="AL55" s="289"/>
      <c r="AM55" s="289"/>
      <c r="AN55" s="288">
        <f t="shared" si="0"/>
        <v>0</v>
      </c>
      <c r="AO55" s="289"/>
      <c r="AP55" s="289"/>
      <c r="AQ55" s="83" t="s">
        <v>76</v>
      </c>
      <c r="AR55" s="80"/>
      <c r="AS55" s="84">
        <v>0</v>
      </c>
      <c r="AT55" s="85">
        <f t="shared" si="1"/>
        <v>0</v>
      </c>
      <c r="AU55" s="86">
        <f>'30 - Plyn'!P88</f>
        <v>111.17128</v>
      </c>
      <c r="AV55" s="85">
        <f>'30 - Plyn'!J30</f>
        <v>0</v>
      </c>
      <c r="AW55" s="85">
        <f>'30 - Plyn'!J31</f>
        <v>0</v>
      </c>
      <c r="AX55" s="85">
        <f>'30 - Plyn'!J32</f>
        <v>0</v>
      </c>
      <c r="AY55" s="85">
        <f>'30 - Plyn'!J33</f>
        <v>0</v>
      </c>
      <c r="AZ55" s="85">
        <f>'30 - Plyn'!F30</f>
        <v>0</v>
      </c>
      <c r="BA55" s="85">
        <f>'30 - Plyn'!F31</f>
        <v>0</v>
      </c>
      <c r="BB55" s="85">
        <f>'30 - Plyn'!F32</f>
        <v>0</v>
      </c>
      <c r="BC55" s="85">
        <f>'30 - Plyn'!F33</f>
        <v>0</v>
      </c>
      <c r="BD55" s="87">
        <f>'30 - Plyn'!F34</f>
        <v>0</v>
      </c>
      <c r="BT55" s="88" t="s">
        <v>77</v>
      </c>
      <c r="BV55" s="88" t="s">
        <v>71</v>
      </c>
      <c r="BW55" s="88" t="s">
        <v>88</v>
      </c>
      <c r="BX55" s="88" t="s">
        <v>7</v>
      </c>
      <c r="CL55" s="88" t="s">
        <v>5</v>
      </c>
      <c r="CM55" s="88" t="s">
        <v>79</v>
      </c>
    </row>
    <row r="56" spans="1:91" s="5" customFormat="1" ht="16.5" customHeight="1">
      <c r="A56" s="79" t="s">
        <v>73</v>
      </c>
      <c r="B56" s="80"/>
      <c r="C56" s="81"/>
      <c r="D56" s="290" t="s">
        <v>89</v>
      </c>
      <c r="E56" s="290"/>
      <c r="F56" s="290"/>
      <c r="G56" s="290"/>
      <c r="H56" s="290"/>
      <c r="I56" s="82"/>
      <c r="J56" s="290" t="s">
        <v>90</v>
      </c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88">
        <f>'40 - UT'!J27</f>
        <v>0</v>
      </c>
      <c r="AH56" s="289"/>
      <c r="AI56" s="289"/>
      <c r="AJ56" s="289"/>
      <c r="AK56" s="289"/>
      <c r="AL56" s="289"/>
      <c r="AM56" s="289"/>
      <c r="AN56" s="288">
        <f t="shared" si="0"/>
        <v>0</v>
      </c>
      <c r="AO56" s="289"/>
      <c r="AP56" s="289"/>
      <c r="AQ56" s="83" t="s">
        <v>76</v>
      </c>
      <c r="AR56" s="80"/>
      <c r="AS56" s="84">
        <v>0</v>
      </c>
      <c r="AT56" s="85">
        <f t="shared" si="1"/>
        <v>0</v>
      </c>
      <c r="AU56" s="86">
        <f>'40 - UT'!P84</f>
        <v>86.777999999999992</v>
      </c>
      <c r="AV56" s="85">
        <f>'40 - UT'!J30</f>
        <v>0</v>
      </c>
      <c r="AW56" s="85">
        <f>'40 - UT'!J31</f>
        <v>0</v>
      </c>
      <c r="AX56" s="85">
        <f>'40 - UT'!J32</f>
        <v>0</v>
      </c>
      <c r="AY56" s="85">
        <f>'40 - UT'!J33</f>
        <v>0</v>
      </c>
      <c r="AZ56" s="85">
        <f>'40 - UT'!F30</f>
        <v>0</v>
      </c>
      <c r="BA56" s="85">
        <f>'40 - UT'!F31</f>
        <v>0</v>
      </c>
      <c r="BB56" s="85">
        <f>'40 - UT'!F32</f>
        <v>0</v>
      </c>
      <c r="BC56" s="85">
        <f>'40 - UT'!F33</f>
        <v>0</v>
      </c>
      <c r="BD56" s="87">
        <f>'40 - UT'!F34</f>
        <v>0</v>
      </c>
      <c r="BT56" s="88" t="s">
        <v>77</v>
      </c>
      <c r="BV56" s="88" t="s">
        <v>71</v>
      </c>
      <c r="BW56" s="88" t="s">
        <v>91</v>
      </c>
      <c r="BX56" s="88" t="s">
        <v>7</v>
      </c>
      <c r="CL56" s="88" t="s">
        <v>5</v>
      </c>
      <c r="CM56" s="88" t="s">
        <v>79</v>
      </c>
    </row>
    <row r="57" spans="1:91" s="5" customFormat="1" ht="16.5" customHeight="1">
      <c r="A57" s="79" t="s">
        <v>73</v>
      </c>
      <c r="B57" s="80"/>
      <c r="C57" s="81"/>
      <c r="D57" s="290" t="s">
        <v>92</v>
      </c>
      <c r="E57" s="290"/>
      <c r="F57" s="290"/>
      <c r="G57" s="290"/>
      <c r="H57" s="290"/>
      <c r="I57" s="82"/>
      <c r="J57" s="290" t="s">
        <v>93</v>
      </c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88">
        <f>'50 - Větrání'!J27</f>
        <v>0</v>
      </c>
      <c r="AH57" s="289"/>
      <c r="AI57" s="289"/>
      <c r="AJ57" s="289"/>
      <c r="AK57" s="289"/>
      <c r="AL57" s="289"/>
      <c r="AM57" s="289"/>
      <c r="AN57" s="288">
        <f t="shared" si="0"/>
        <v>0</v>
      </c>
      <c r="AO57" s="289"/>
      <c r="AP57" s="289"/>
      <c r="AQ57" s="83" t="s">
        <v>76</v>
      </c>
      <c r="AR57" s="80"/>
      <c r="AS57" s="84">
        <v>0</v>
      </c>
      <c r="AT57" s="85">
        <f t="shared" si="1"/>
        <v>0</v>
      </c>
      <c r="AU57" s="86">
        <f>'50 - Větrání'!P78</f>
        <v>54.075000000000003</v>
      </c>
      <c r="AV57" s="85">
        <f>'50 - Větrání'!J30</f>
        <v>0</v>
      </c>
      <c r="AW57" s="85">
        <f>'50 - Větrání'!J31</f>
        <v>0</v>
      </c>
      <c r="AX57" s="85">
        <f>'50 - Větrání'!J32</f>
        <v>0</v>
      </c>
      <c r="AY57" s="85">
        <f>'50 - Větrání'!J33</f>
        <v>0</v>
      </c>
      <c r="AZ57" s="85">
        <f>'50 - Větrání'!F30</f>
        <v>0</v>
      </c>
      <c r="BA57" s="85">
        <f>'50 - Větrání'!F31</f>
        <v>0</v>
      </c>
      <c r="BB57" s="85">
        <f>'50 - Větrání'!F32</f>
        <v>0</v>
      </c>
      <c r="BC57" s="85">
        <f>'50 - Větrání'!F33</f>
        <v>0</v>
      </c>
      <c r="BD57" s="87">
        <f>'50 - Větrání'!F34</f>
        <v>0</v>
      </c>
      <c r="BT57" s="88" t="s">
        <v>77</v>
      </c>
      <c r="BV57" s="88" t="s">
        <v>71</v>
      </c>
      <c r="BW57" s="88" t="s">
        <v>94</v>
      </c>
      <c r="BX57" s="88" t="s">
        <v>7</v>
      </c>
      <c r="CL57" s="88" t="s">
        <v>5</v>
      </c>
      <c r="CM57" s="88" t="s">
        <v>79</v>
      </c>
    </row>
    <row r="58" spans="1:91" s="5" customFormat="1" ht="16.5" customHeight="1">
      <c r="A58" s="79" t="s">
        <v>73</v>
      </c>
      <c r="B58" s="80"/>
      <c r="C58" s="81"/>
      <c r="D58" s="290" t="s">
        <v>95</v>
      </c>
      <c r="E58" s="290"/>
      <c r="F58" s="290"/>
      <c r="G58" s="290"/>
      <c r="H58" s="290"/>
      <c r="I58" s="82"/>
      <c r="J58" s="290" t="s">
        <v>96</v>
      </c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88">
        <f>'60 - Elektroinstalace, Sl...'!J27</f>
        <v>0</v>
      </c>
      <c r="AH58" s="289"/>
      <c r="AI58" s="289"/>
      <c r="AJ58" s="289"/>
      <c r="AK58" s="289"/>
      <c r="AL58" s="289"/>
      <c r="AM58" s="289"/>
      <c r="AN58" s="288">
        <f t="shared" si="0"/>
        <v>0</v>
      </c>
      <c r="AO58" s="289"/>
      <c r="AP58" s="289"/>
      <c r="AQ58" s="83" t="s">
        <v>76</v>
      </c>
      <c r="AR58" s="80"/>
      <c r="AS58" s="89">
        <v>0</v>
      </c>
      <c r="AT58" s="90">
        <f t="shared" si="1"/>
        <v>0</v>
      </c>
      <c r="AU58" s="91">
        <f>'60 - Elektroinstalace, Sl...'!P88</f>
        <v>0</v>
      </c>
      <c r="AV58" s="90">
        <f>'60 - Elektroinstalace, Sl...'!J30</f>
        <v>0</v>
      </c>
      <c r="AW58" s="90">
        <f>'60 - Elektroinstalace, Sl...'!J31</f>
        <v>0</v>
      </c>
      <c r="AX58" s="90">
        <f>'60 - Elektroinstalace, Sl...'!J32</f>
        <v>0</v>
      </c>
      <c r="AY58" s="90">
        <f>'60 - Elektroinstalace, Sl...'!J33</f>
        <v>0</v>
      </c>
      <c r="AZ58" s="90">
        <f>'60 - Elektroinstalace, Sl...'!F30</f>
        <v>0</v>
      </c>
      <c r="BA58" s="90">
        <f>'60 - Elektroinstalace, Sl...'!F31</f>
        <v>0</v>
      </c>
      <c r="BB58" s="90">
        <f>'60 - Elektroinstalace, Sl...'!F32</f>
        <v>0</v>
      </c>
      <c r="BC58" s="90">
        <f>'60 - Elektroinstalace, Sl...'!F33</f>
        <v>0</v>
      </c>
      <c r="BD58" s="92">
        <f>'60 - Elektroinstalace, Sl...'!F34</f>
        <v>0</v>
      </c>
      <c r="BT58" s="88" t="s">
        <v>77</v>
      </c>
      <c r="BV58" s="88" t="s">
        <v>71</v>
      </c>
      <c r="BW58" s="88" t="s">
        <v>97</v>
      </c>
      <c r="BX58" s="88" t="s">
        <v>7</v>
      </c>
      <c r="CL58" s="88" t="s">
        <v>5</v>
      </c>
      <c r="CM58" s="88" t="s">
        <v>79</v>
      </c>
    </row>
    <row r="59" spans="1:91" s="1" customFormat="1" ht="30" customHeight="1">
      <c r="B59" s="35"/>
      <c r="AR59" s="35"/>
    </row>
    <row r="60" spans="1:91" s="1" customFormat="1" ht="6.9" customHeight="1">
      <c r="B60" s="50"/>
      <c r="C60" s="51"/>
      <c r="D60" s="51"/>
      <c r="E60" s="51"/>
      <c r="F60" s="51"/>
      <c r="G60" s="51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  <c r="AA60" s="51"/>
      <c r="AB60" s="51"/>
      <c r="AC60" s="51"/>
      <c r="AD60" s="51"/>
      <c r="AE60" s="51"/>
      <c r="AF60" s="51"/>
      <c r="AG60" s="51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35"/>
    </row>
  </sheetData>
  <mergeCells count="63">
    <mergeCell ref="AR2:BE2"/>
    <mergeCell ref="AN58:AP58"/>
    <mergeCell ref="AG58:AM58"/>
    <mergeCell ref="D58:H58"/>
    <mergeCell ref="J58:AF58"/>
    <mergeCell ref="AG51:AM51"/>
    <mergeCell ref="AN51:AP51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00 - VRN'!C2" display="/"/>
    <hyperlink ref="A53" location="'10 - Stavební část'!C2" display="/"/>
    <hyperlink ref="A54" location="'20 - ZTI'!C2" display="/"/>
    <hyperlink ref="A55" location="'30 - Plyn'!C2" display="/"/>
    <hyperlink ref="A56" location="'40 - UT'!C2" display="/"/>
    <hyperlink ref="A57" location="'50 - Větrání'!C2" display="/"/>
    <hyperlink ref="A58" location="'60 - Elektroinstalace, Sl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0"/>
  <sheetViews>
    <sheetView showGridLines="0" workbookViewId="0">
      <pane ySplit="1" topLeftCell="A80" activePane="bottomLeft" state="frozen"/>
      <selection pane="bottomLeft" activeCell="J83" sqref="J8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78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104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ROUND(J78,2)</f>
        <v>450000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ROUND(SUM(BE78:BE87), 2)</f>
        <v>450000</v>
      </c>
      <c r="G30" s="36"/>
      <c r="H30" s="36"/>
      <c r="I30" s="104">
        <v>0.21</v>
      </c>
      <c r="J30" s="103">
        <f>ROUND(ROUND((SUM(BE78:BE87)), 2)*I30, 2)</f>
        <v>94500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ROUND(SUM(BF78:BF87), 2)</f>
        <v>0</v>
      </c>
      <c r="G31" s="36"/>
      <c r="H31" s="36"/>
      <c r="I31" s="104">
        <v>0.15</v>
      </c>
      <c r="J31" s="103">
        <f>ROUND(ROUND((SUM(BF78:BF87)),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ROUND(SUM(BG78:BG87),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ROUND(SUM(BH78:BH87),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ROUND(SUM(BI78:BI87),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544500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00 - VRN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J78</f>
        <v>450000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110</v>
      </c>
      <c r="E57" s="119"/>
      <c r="F57" s="119"/>
      <c r="G57" s="119"/>
      <c r="H57" s="119"/>
      <c r="I57" s="119"/>
      <c r="J57" s="120">
        <f>J79</f>
        <v>450000</v>
      </c>
      <c r="K57" s="121"/>
    </row>
    <row r="58" spans="2:47" s="8" customFormat="1" ht="19.95" customHeight="1">
      <c r="B58" s="122"/>
      <c r="C58" s="123"/>
      <c r="D58" s="124" t="s">
        <v>111</v>
      </c>
      <c r="E58" s="125"/>
      <c r="F58" s="125"/>
      <c r="G58" s="125"/>
      <c r="H58" s="125"/>
      <c r="I58" s="125"/>
      <c r="J58" s="126">
        <f>J80</f>
        <v>450000</v>
      </c>
      <c r="K58" s="127"/>
    </row>
    <row r="59" spans="2:47" s="1" customFormat="1" ht="21.75" customHeight="1">
      <c r="B59" s="35"/>
      <c r="C59" s="36"/>
      <c r="D59" s="36"/>
      <c r="E59" s="36"/>
      <c r="F59" s="36"/>
      <c r="G59" s="36"/>
      <c r="H59" s="36"/>
      <c r="I59" s="36"/>
      <c r="J59" s="36"/>
      <c r="K59" s="39"/>
    </row>
    <row r="60" spans="2:47" s="1" customFormat="1" ht="6.9" customHeight="1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35"/>
    </row>
    <row r="65" spans="2:63" s="1" customFormat="1" ht="36.9" customHeight="1">
      <c r="B65" s="35"/>
      <c r="C65" s="55" t="s">
        <v>112</v>
      </c>
      <c r="L65" s="35"/>
    </row>
    <row r="66" spans="2:63" s="1" customFormat="1" ht="6.9" customHeight="1">
      <c r="B66" s="35"/>
      <c r="L66" s="35"/>
    </row>
    <row r="67" spans="2:63" s="1" customFormat="1" ht="14.4" customHeight="1">
      <c r="B67" s="35"/>
      <c r="C67" s="57" t="s">
        <v>16</v>
      </c>
      <c r="L67" s="35"/>
    </row>
    <row r="68" spans="2:63" s="1" customFormat="1" ht="16.5" customHeight="1">
      <c r="B68" s="35"/>
      <c r="E68" s="296" t="str">
        <f>E7</f>
        <v>Sportovní kabiny s klubovnou Stará Voda</v>
      </c>
      <c r="F68" s="297"/>
      <c r="G68" s="297"/>
      <c r="H68" s="297"/>
      <c r="L68" s="35"/>
    </row>
    <row r="69" spans="2:63" s="1" customFormat="1" ht="14.4" customHeight="1">
      <c r="B69" s="35"/>
      <c r="C69" s="57" t="s">
        <v>103</v>
      </c>
      <c r="L69" s="35"/>
    </row>
    <row r="70" spans="2:63" s="1" customFormat="1" ht="17.25" customHeight="1">
      <c r="B70" s="35"/>
      <c r="E70" s="276" t="str">
        <f>E9</f>
        <v>00 - VRN</v>
      </c>
      <c r="F70" s="298"/>
      <c r="G70" s="298"/>
      <c r="H70" s="298"/>
      <c r="L70" s="35"/>
    </row>
    <row r="71" spans="2:63" s="1" customFormat="1" ht="6.9" customHeight="1">
      <c r="B71" s="35"/>
      <c r="L71" s="35"/>
    </row>
    <row r="72" spans="2:63" s="1" customFormat="1" ht="18" customHeight="1">
      <c r="B72" s="35"/>
      <c r="C72" s="57" t="s">
        <v>20</v>
      </c>
      <c r="F72" s="128" t="str">
        <f>F12</f>
        <v>Stará Voda</v>
      </c>
      <c r="I72" s="57" t="s">
        <v>22</v>
      </c>
      <c r="J72" s="61" t="str">
        <f>IF(J12="","",J12)</f>
        <v>8. 9. 2018</v>
      </c>
      <c r="L72" s="35"/>
    </row>
    <row r="73" spans="2:63" s="1" customFormat="1" ht="6.9" customHeight="1">
      <c r="B73" s="35"/>
      <c r="L73" s="35"/>
    </row>
    <row r="74" spans="2:63" s="1" customFormat="1" ht="13.2">
      <c r="B74" s="35"/>
      <c r="C74" s="57" t="s">
        <v>24</v>
      </c>
      <c r="F74" s="128" t="str">
        <f>E15</f>
        <v>Obec Stará Voda</v>
      </c>
      <c r="I74" s="57" t="s">
        <v>30</v>
      </c>
      <c r="J74" s="128" t="str">
        <f>E21</f>
        <v>ing.Janečková Zuzana</v>
      </c>
      <c r="L74" s="35"/>
    </row>
    <row r="75" spans="2:63" s="1" customFormat="1" ht="14.4" customHeight="1">
      <c r="B75" s="35"/>
      <c r="C75" s="57" t="s">
        <v>28</v>
      </c>
      <c r="F75" s="128" t="str">
        <f>IF(E18="","",E18)</f>
        <v xml:space="preserve"> </v>
      </c>
      <c r="L75" s="35"/>
    </row>
    <row r="76" spans="2:63" s="1" customFormat="1" ht="10.35" customHeight="1">
      <c r="B76" s="35"/>
      <c r="L76" s="35"/>
    </row>
    <row r="77" spans="2:63" s="9" customFormat="1" ht="29.25" customHeight="1">
      <c r="B77" s="129"/>
      <c r="C77" s="130" t="s">
        <v>113</v>
      </c>
      <c r="D77" s="131" t="s">
        <v>54</v>
      </c>
      <c r="E77" s="131" t="s">
        <v>50</v>
      </c>
      <c r="F77" s="131" t="s">
        <v>114</v>
      </c>
      <c r="G77" s="131" t="s">
        <v>115</v>
      </c>
      <c r="H77" s="131" t="s">
        <v>116</v>
      </c>
      <c r="I77" s="131" t="s">
        <v>117</v>
      </c>
      <c r="J77" s="131" t="s">
        <v>107</v>
      </c>
      <c r="K77" s="132" t="s">
        <v>118</v>
      </c>
      <c r="L77" s="129"/>
      <c r="M77" s="67" t="s">
        <v>119</v>
      </c>
      <c r="N77" s="68" t="s">
        <v>39</v>
      </c>
      <c r="O77" s="68" t="s">
        <v>120</v>
      </c>
      <c r="P77" s="68" t="s">
        <v>121</v>
      </c>
      <c r="Q77" s="68" t="s">
        <v>122</v>
      </c>
      <c r="R77" s="68" t="s">
        <v>123</v>
      </c>
      <c r="S77" s="68" t="s">
        <v>124</v>
      </c>
      <c r="T77" s="69" t="s">
        <v>125</v>
      </c>
    </row>
    <row r="78" spans="2:63" s="1" customFormat="1" ht="29.25" customHeight="1">
      <c r="B78" s="35"/>
      <c r="C78" s="71" t="s">
        <v>108</v>
      </c>
      <c r="J78" s="133">
        <f>BK78</f>
        <v>450000</v>
      </c>
      <c r="L78" s="35"/>
      <c r="M78" s="70"/>
      <c r="N78" s="62"/>
      <c r="O78" s="62"/>
      <c r="P78" s="134">
        <f>P79</f>
        <v>0</v>
      </c>
      <c r="Q78" s="62"/>
      <c r="R78" s="134">
        <f>R79</f>
        <v>0</v>
      </c>
      <c r="S78" s="62"/>
      <c r="T78" s="135">
        <f>T79</f>
        <v>0</v>
      </c>
      <c r="AT78" s="21" t="s">
        <v>68</v>
      </c>
      <c r="AU78" s="21" t="s">
        <v>109</v>
      </c>
      <c r="BK78" s="136">
        <f>BK79</f>
        <v>450000</v>
      </c>
    </row>
    <row r="79" spans="2:63" s="10" customFormat="1" ht="37.35" customHeight="1">
      <c r="B79" s="137"/>
      <c r="D79" s="138" t="s">
        <v>68</v>
      </c>
      <c r="E79" s="139" t="s">
        <v>126</v>
      </c>
      <c r="F79" s="139" t="s">
        <v>127</v>
      </c>
      <c r="J79" s="140">
        <f>BK79</f>
        <v>450000</v>
      </c>
      <c r="L79" s="137"/>
      <c r="M79" s="141"/>
      <c r="N79" s="142"/>
      <c r="O79" s="142"/>
      <c r="P79" s="143">
        <f>P80</f>
        <v>0</v>
      </c>
      <c r="Q79" s="142"/>
      <c r="R79" s="143">
        <f>R80</f>
        <v>0</v>
      </c>
      <c r="S79" s="142"/>
      <c r="T79" s="144">
        <f>T80</f>
        <v>0</v>
      </c>
      <c r="AR79" s="138" t="s">
        <v>128</v>
      </c>
      <c r="AT79" s="145" t="s">
        <v>68</v>
      </c>
      <c r="AU79" s="145" t="s">
        <v>69</v>
      </c>
      <c r="AY79" s="138" t="s">
        <v>129</v>
      </c>
      <c r="BK79" s="146">
        <f>BK80</f>
        <v>450000</v>
      </c>
    </row>
    <row r="80" spans="2:63" s="10" customFormat="1" ht="19.95" customHeight="1">
      <c r="B80" s="137"/>
      <c r="D80" s="138" t="s">
        <v>68</v>
      </c>
      <c r="E80" s="147" t="s">
        <v>75</v>
      </c>
      <c r="F80" s="147" t="s">
        <v>130</v>
      </c>
      <c r="J80" s="148">
        <f>BK80</f>
        <v>450000</v>
      </c>
      <c r="L80" s="137"/>
      <c r="M80" s="141"/>
      <c r="N80" s="142"/>
      <c r="O80" s="142"/>
      <c r="P80" s="143">
        <f>SUM(P81:P87)</f>
        <v>0</v>
      </c>
      <c r="Q80" s="142"/>
      <c r="R80" s="143">
        <f>SUM(R81:R87)</f>
        <v>0</v>
      </c>
      <c r="S80" s="142"/>
      <c r="T80" s="144">
        <f>SUM(T81:T87)</f>
        <v>0</v>
      </c>
      <c r="AR80" s="138" t="s">
        <v>128</v>
      </c>
      <c r="AT80" s="145" t="s">
        <v>68</v>
      </c>
      <c r="AU80" s="145" t="s">
        <v>77</v>
      </c>
      <c r="AY80" s="138" t="s">
        <v>129</v>
      </c>
      <c r="BK80" s="146">
        <f>SUM(BK81:BK87)</f>
        <v>450000</v>
      </c>
    </row>
    <row r="81" spans="2:65" s="1" customFormat="1" ht="16.5" customHeight="1">
      <c r="B81" s="149"/>
      <c r="C81" s="150" t="s">
        <v>77</v>
      </c>
      <c r="D81" s="150" t="s">
        <v>131</v>
      </c>
      <c r="E81" s="151" t="s">
        <v>132</v>
      </c>
      <c r="F81" s="152" t="s">
        <v>133</v>
      </c>
      <c r="G81" s="153" t="s">
        <v>134</v>
      </c>
      <c r="H81" s="154">
        <v>1</v>
      </c>
      <c r="I81" s="155"/>
      <c r="J81" s="155">
        <f t="shared" ref="J81:J87" si="0">ROUND(I81*H81,2)</f>
        <v>0</v>
      </c>
      <c r="K81" s="152" t="s">
        <v>5</v>
      </c>
      <c r="L81" s="35"/>
      <c r="M81" s="156" t="s">
        <v>5</v>
      </c>
      <c r="N81" s="157" t="s">
        <v>40</v>
      </c>
      <c r="O81" s="158">
        <v>0</v>
      </c>
      <c r="P81" s="158">
        <f t="shared" ref="P81:P87" si="1">O81*H81</f>
        <v>0</v>
      </c>
      <c r="Q81" s="158">
        <v>0</v>
      </c>
      <c r="R81" s="158">
        <f t="shared" ref="R81:R87" si="2">Q81*H81</f>
        <v>0</v>
      </c>
      <c r="S81" s="158">
        <v>0</v>
      </c>
      <c r="T81" s="159">
        <f t="shared" ref="T81:T87" si="3">S81*H81</f>
        <v>0</v>
      </c>
      <c r="AR81" s="21" t="s">
        <v>128</v>
      </c>
      <c r="AT81" s="21" t="s">
        <v>131</v>
      </c>
      <c r="AU81" s="21" t="s">
        <v>79</v>
      </c>
      <c r="AY81" s="21" t="s">
        <v>129</v>
      </c>
      <c r="BE81" s="160">
        <f t="shared" ref="BE81:BE87" si="4">IF(N81="základní",J81,0)</f>
        <v>0</v>
      </c>
      <c r="BF81" s="160">
        <f t="shared" ref="BF81:BF87" si="5">IF(N81="snížená",J81,0)</f>
        <v>0</v>
      </c>
      <c r="BG81" s="160">
        <f t="shared" ref="BG81:BG87" si="6">IF(N81="zákl. přenesená",J81,0)</f>
        <v>0</v>
      </c>
      <c r="BH81" s="160">
        <f t="shared" ref="BH81:BH87" si="7">IF(N81="sníž. přenesená",J81,0)</f>
        <v>0</v>
      </c>
      <c r="BI81" s="160">
        <f t="shared" ref="BI81:BI87" si="8">IF(N81="nulová",J81,0)</f>
        <v>0</v>
      </c>
      <c r="BJ81" s="21" t="s">
        <v>77</v>
      </c>
      <c r="BK81" s="160">
        <f t="shared" ref="BK81:BK87" si="9">ROUND(I81*H81,2)</f>
        <v>0</v>
      </c>
      <c r="BL81" s="21" t="s">
        <v>128</v>
      </c>
      <c r="BM81" s="21" t="s">
        <v>135</v>
      </c>
    </row>
    <row r="82" spans="2:65" s="1" customFormat="1" ht="16.5" customHeight="1">
      <c r="B82" s="149"/>
      <c r="C82" s="150" t="s">
        <v>79</v>
      </c>
      <c r="D82" s="150" t="s">
        <v>131</v>
      </c>
      <c r="E82" s="151" t="s">
        <v>136</v>
      </c>
      <c r="F82" s="152" t="s">
        <v>137</v>
      </c>
      <c r="G82" s="153" t="s">
        <v>134</v>
      </c>
      <c r="H82" s="154">
        <v>1</v>
      </c>
      <c r="I82" s="155"/>
      <c r="J82" s="155">
        <f t="shared" si="0"/>
        <v>0</v>
      </c>
      <c r="K82" s="152" t="s">
        <v>5</v>
      </c>
      <c r="L82" s="35"/>
      <c r="M82" s="156" t="s">
        <v>5</v>
      </c>
      <c r="N82" s="157" t="s">
        <v>40</v>
      </c>
      <c r="O82" s="158">
        <v>0</v>
      </c>
      <c r="P82" s="158">
        <f t="shared" si="1"/>
        <v>0</v>
      </c>
      <c r="Q82" s="158">
        <v>0</v>
      </c>
      <c r="R82" s="158">
        <f t="shared" si="2"/>
        <v>0</v>
      </c>
      <c r="S82" s="158">
        <v>0</v>
      </c>
      <c r="T82" s="159">
        <f t="shared" si="3"/>
        <v>0</v>
      </c>
      <c r="AR82" s="21" t="s">
        <v>128</v>
      </c>
      <c r="AT82" s="21" t="s">
        <v>131</v>
      </c>
      <c r="AU82" s="21" t="s">
        <v>79</v>
      </c>
      <c r="AY82" s="21" t="s">
        <v>129</v>
      </c>
      <c r="BE82" s="160">
        <f t="shared" si="4"/>
        <v>0</v>
      </c>
      <c r="BF82" s="160">
        <f t="shared" si="5"/>
        <v>0</v>
      </c>
      <c r="BG82" s="160">
        <f t="shared" si="6"/>
        <v>0</v>
      </c>
      <c r="BH82" s="160">
        <f t="shared" si="7"/>
        <v>0</v>
      </c>
      <c r="BI82" s="160">
        <f t="shared" si="8"/>
        <v>0</v>
      </c>
      <c r="BJ82" s="21" t="s">
        <v>77</v>
      </c>
      <c r="BK82" s="160">
        <f t="shared" si="9"/>
        <v>0</v>
      </c>
      <c r="BL82" s="21" t="s">
        <v>128</v>
      </c>
      <c r="BM82" s="21" t="s">
        <v>138</v>
      </c>
    </row>
    <row r="83" spans="2:65" s="1" customFormat="1" ht="16.5" customHeight="1">
      <c r="B83" s="149"/>
      <c r="C83" s="150" t="s">
        <v>139</v>
      </c>
      <c r="D83" s="150" t="s">
        <v>131</v>
      </c>
      <c r="E83" s="151" t="s">
        <v>140</v>
      </c>
      <c r="F83" s="152" t="s">
        <v>141</v>
      </c>
      <c r="G83" s="153" t="s">
        <v>134</v>
      </c>
      <c r="H83" s="154">
        <v>1</v>
      </c>
      <c r="I83" s="155"/>
      <c r="J83" s="155">
        <f t="shared" si="0"/>
        <v>0</v>
      </c>
      <c r="K83" s="152" t="s">
        <v>5</v>
      </c>
      <c r="L83" s="35"/>
      <c r="M83" s="156" t="s">
        <v>5</v>
      </c>
      <c r="N83" s="157" t="s">
        <v>40</v>
      </c>
      <c r="O83" s="158">
        <v>0</v>
      </c>
      <c r="P83" s="158">
        <f t="shared" si="1"/>
        <v>0</v>
      </c>
      <c r="Q83" s="158">
        <v>0</v>
      </c>
      <c r="R83" s="158">
        <f t="shared" si="2"/>
        <v>0</v>
      </c>
      <c r="S83" s="158">
        <v>0</v>
      </c>
      <c r="T83" s="159">
        <f t="shared" si="3"/>
        <v>0</v>
      </c>
      <c r="AR83" s="21" t="s">
        <v>128</v>
      </c>
      <c r="AT83" s="21" t="s">
        <v>131</v>
      </c>
      <c r="AU83" s="21" t="s">
        <v>79</v>
      </c>
      <c r="AY83" s="21" t="s">
        <v>129</v>
      </c>
      <c r="BE83" s="160">
        <f t="shared" si="4"/>
        <v>0</v>
      </c>
      <c r="BF83" s="160">
        <f t="shared" si="5"/>
        <v>0</v>
      </c>
      <c r="BG83" s="160">
        <f t="shared" si="6"/>
        <v>0</v>
      </c>
      <c r="BH83" s="160">
        <f t="shared" si="7"/>
        <v>0</v>
      </c>
      <c r="BI83" s="160">
        <f t="shared" si="8"/>
        <v>0</v>
      </c>
      <c r="BJ83" s="21" t="s">
        <v>77</v>
      </c>
      <c r="BK83" s="160">
        <f t="shared" si="9"/>
        <v>0</v>
      </c>
      <c r="BL83" s="21" t="s">
        <v>128</v>
      </c>
      <c r="BM83" s="21" t="s">
        <v>142</v>
      </c>
    </row>
    <row r="84" spans="2:65" s="1" customFormat="1" ht="25.5" customHeight="1">
      <c r="B84" s="149"/>
      <c r="C84" s="150" t="s">
        <v>128</v>
      </c>
      <c r="D84" s="150" t="s">
        <v>131</v>
      </c>
      <c r="E84" s="151" t="s">
        <v>143</v>
      </c>
      <c r="F84" s="152" t="s">
        <v>144</v>
      </c>
      <c r="G84" s="153" t="s">
        <v>134</v>
      </c>
      <c r="H84" s="154">
        <v>1</v>
      </c>
      <c r="I84" s="155"/>
      <c r="J84" s="155">
        <f t="shared" si="0"/>
        <v>0</v>
      </c>
      <c r="K84" s="152" t="s">
        <v>5</v>
      </c>
      <c r="L84" s="35"/>
      <c r="M84" s="156" t="s">
        <v>5</v>
      </c>
      <c r="N84" s="157" t="s">
        <v>40</v>
      </c>
      <c r="O84" s="158">
        <v>0</v>
      </c>
      <c r="P84" s="158">
        <f t="shared" si="1"/>
        <v>0</v>
      </c>
      <c r="Q84" s="158">
        <v>0</v>
      </c>
      <c r="R84" s="158">
        <f t="shared" si="2"/>
        <v>0</v>
      </c>
      <c r="S84" s="158">
        <v>0</v>
      </c>
      <c r="T84" s="159">
        <f t="shared" si="3"/>
        <v>0</v>
      </c>
      <c r="AR84" s="21" t="s">
        <v>128</v>
      </c>
      <c r="AT84" s="21" t="s">
        <v>131</v>
      </c>
      <c r="AU84" s="21" t="s">
        <v>79</v>
      </c>
      <c r="AY84" s="21" t="s">
        <v>129</v>
      </c>
      <c r="BE84" s="160">
        <f t="shared" si="4"/>
        <v>0</v>
      </c>
      <c r="BF84" s="160">
        <f t="shared" si="5"/>
        <v>0</v>
      </c>
      <c r="BG84" s="160">
        <f t="shared" si="6"/>
        <v>0</v>
      </c>
      <c r="BH84" s="160">
        <f t="shared" si="7"/>
        <v>0</v>
      </c>
      <c r="BI84" s="160">
        <f t="shared" si="8"/>
        <v>0</v>
      </c>
      <c r="BJ84" s="21" t="s">
        <v>77</v>
      </c>
      <c r="BK84" s="160">
        <f t="shared" si="9"/>
        <v>0</v>
      </c>
      <c r="BL84" s="21" t="s">
        <v>128</v>
      </c>
      <c r="BM84" s="21" t="s">
        <v>145</v>
      </c>
    </row>
    <row r="85" spans="2:65" s="1" customFormat="1" ht="16.5" customHeight="1">
      <c r="B85" s="149"/>
      <c r="C85" s="150" t="s">
        <v>146</v>
      </c>
      <c r="D85" s="150" t="s">
        <v>131</v>
      </c>
      <c r="E85" s="151" t="s">
        <v>147</v>
      </c>
      <c r="F85" s="152" t="s">
        <v>148</v>
      </c>
      <c r="G85" s="153" t="s">
        <v>134</v>
      </c>
      <c r="H85" s="154">
        <v>1</v>
      </c>
      <c r="I85" s="155"/>
      <c r="J85" s="155">
        <f t="shared" si="0"/>
        <v>0</v>
      </c>
      <c r="K85" s="152" t="s">
        <v>5</v>
      </c>
      <c r="L85" s="35"/>
      <c r="M85" s="156" t="s">
        <v>5</v>
      </c>
      <c r="N85" s="157" t="s">
        <v>40</v>
      </c>
      <c r="O85" s="158">
        <v>0</v>
      </c>
      <c r="P85" s="158">
        <f t="shared" si="1"/>
        <v>0</v>
      </c>
      <c r="Q85" s="158">
        <v>0</v>
      </c>
      <c r="R85" s="158">
        <f t="shared" si="2"/>
        <v>0</v>
      </c>
      <c r="S85" s="158">
        <v>0</v>
      </c>
      <c r="T85" s="159">
        <f t="shared" si="3"/>
        <v>0</v>
      </c>
      <c r="AR85" s="21" t="s">
        <v>128</v>
      </c>
      <c r="AT85" s="21" t="s">
        <v>131</v>
      </c>
      <c r="AU85" s="21" t="s">
        <v>79</v>
      </c>
      <c r="AY85" s="21" t="s">
        <v>129</v>
      </c>
      <c r="BE85" s="160">
        <f t="shared" si="4"/>
        <v>0</v>
      </c>
      <c r="BF85" s="160">
        <f t="shared" si="5"/>
        <v>0</v>
      </c>
      <c r="BG85" s="160">
        <f t="shared" si="6"/>
        <v>0</v>
      </c>
      <c r="BH85" s="160">
        <f t="shared" si="7"/>
        <v>0</v>
      </c>
      <c r="BI85" s="160">
        <f t="shared" si="8"/>
        <v>0</v>
      </c>
      <c r="BJ85" s="21" t="s">
        <v>77</v>
      </c>
      <c r="BK85" s="160">
        <f t="shared" si="9"/>
        <v>0</v>
      </c>
      <c r="BL85" s="21" t="s">
        <v>128</v>
      </c>
      <c r="BM85" s="21" t="s">
        <v>149</v>
      </c>
    </row>
    <row r="86" spans="2:65" s="259" customFormat="1" ht="16.5" customHeight="1">
      <c r="B86" s="149"/>
      <c r="C86" s="150" t="s">
        <v>150</v>
      </c>
      <c r="D86" s="150" t="s">
        <v>131</v>
      </c>
      <c r="E86" s="151" t="s">
        <v>151</v>
      </c>
      <c r="F86" s="152" t="s">
        <v>3023</v>
      </c>
      <c r="G86" s="153" t="s">
        <v>134</v>
      </c>
      <c r="H86" s="154">
        <v>1</v>
      </c>
      <c r="I86" s="261">
        <v>450000</v>
      </c>
      <c r="J86" s="261">
        <v>450000</v>
      </c>
      <c r="K86" s="152" t="s">
        <v>5</v>
      </c>
      <c r="L86" s="35"/>
      <c r="M86" s="156" t="s">
        <v>5</v>
      </c>
      <c r="N86" s="157" t="s">
        <v>40</v>
      </c>
      <c r="O86" s="158">
        <v>0</v>
      </c>
      <c r="P86" s="158">
        <f t="shared" si="1"/>
        <v>0</v>
      </c>
      <c r="Q86" s="158">
        <v>0</v>
      </c>
      <c r="R86" s="158">
        <f t="shared" si="2"/>
        <v>0</v>
      </c>
      <c r="S86" s="158">
        <v>0</v>
      </c>
      <c r="T86" s="159">
        <f t="shared" si="3"/>
        <v>0</v>
      </c>
      <c r="AR86" s="21" t="s">
        <v>128</v>
      </c>
      <c r="AT86" s="21" t="s">
        <v>131</v>
      </c>
      <c r="AU86" s="21" t="s">
        <v>79</v>
      </c>
      <c r="AY86" s="21" t="s">
        <v>129</v>
      </c>
      <c r="BE86" s="160">
        <f t="shared" si="4"/>
        <v>450000</v>
      </c>
      <c r="BF86" s="160">
        <f t="shared" si="5"/>
        <v>0</v>
      </c>
      <c r="BG86" s="160">
        <f t="shared" si="6"/>
        <v>0</v>
      </c>
      <c r="BH86" s="160">
        <f t="shared" si="7"/>
        <v>0</v>
      </c>
      <c r="BI86" s="160">
        <f t="shared" si="8"/>
        <v>0</v>
      </c>
      <c r="BJ86" s="21" t="s">
        <v>77</v>
      </c>
      <c r="BK86" s="160">
        <f t="shared" si="9"/>
        <v>450000</v>
      </c>
      <c r="BL86" s="21" t="s">
        <v>128</v>
      </c>
      <c r="BM86" s="21" t="s">
        <v>152</v>
      </c>
    </row>
    <row r="87" spans="2:65" s="1" customFormat="1" ht="16.5" customHeight="1">
      <c r="B87" s="149"/>
      <c r="C87" s="150" t="s">
        <v>153</v>
      </c>
      <c r="D87" s="150" t="s">
        <v>131</v>
      </c>
      <c r="E87" s="151" t="s">
        <v>154</v>
      </c>
      <c r="F87" s="152" t="s">
        <v>155</v>
      </c>
      <c r="G87" s="153" t="s">
        <v>134</v>
      </c>
      <c r="H87" s="154">
        <v>2</v>
      </c>
      <c r="I87" s="155"/>
      <c r="J87" s="155">
        <f t="shared" si="0"/>
        <v>0</v>
      </c>
      <c r="K87" s="152" t="s">
        <v>5</v>
      </c>
      <c r="L87" s="35"/>
      <c r="M87" s="156" t="s">
        <v>5</v>
      </c>
      <c r="N87" s="161" t="s">
        <v>40</v>
      </c>
      <c r="O87" s="162">
        <v>0</v>
      </c>
      <c r="P87" s="162">
        <f t="shared" si="1"/>
        <v>0</v>
      </c>
      <c r="Q87" s="162">
        <v>0</v>
      </c>
      <c r="R87" s="162">
        <f t="shared" si="2"/>
        <v>0</v>
      </c>
      <c r="S87" s="162">
        <v>0</v>
      </c>
      <c r="T87" s="163">
        <f t="shared" si="3"/>
        <v>0</v>
      </c>
      <c r="AR87" s="21" t="s">
        <v>128</v>
      </c>
      <c r="AT87" s="21" t="s">
        <v>131</v>
      </c>
      <c r="AU87" s="21" t="s">
        <v>79</v>
      </c>
      <c r="AY87" s="21" t="s">
        <v>129</v>
      </c>
      <c r="BE87" s="160">
        <f t="shared" si="4"/>
        <v>0</v>
      </c>
      <c r="BF87" s="160">
        <f t="shared" si="5"/>
        <v>0</v>
      </c>
      <c r="BG87" s="160">
        <f t="shared" si="6"/>
        <v>0</v>
      </c>
      <c r="BH87" s="160">
        <f t="shared" si="7"/>
        <v>0</v>
      </c>
      <c r="BI87" s="160">
        <f t="shared" si="8"/>
        <v>0</v>
      </c>
      <c r="BJ87" s="21" t="s">
        <v>77</v>
      </c>
      <c r="BK87" s="160">
        <f t="shared" si="9"/>
        <v>0</v>
      </c>
      <c r="BL87" s="21" t="s">
        <v>128</v>
      </c>
      <c r="BM87" s="21" t="s">
        <v>156</v>
      </c>
    </row>
    <row r="88" spans="2:65" s="1" customFormat="1" ht="6.9" customHeight="1">
      <c r="B88" s="50"/>
      <c r="C88" s="51"/>
      <c r="D88" s="51"/>
      <c r="E88" s="51"/>
      <c r="F88" s="51"/>
      <c r="G88" s="51"/>
      <c r="H88" s="51"/>
      <c r="I88" s="51"/>
      <c r="J88" s="51"/>
      <c r="K88" s="51"/>
      <c r="L88" s="35"/>
    </row>
    <row r="90" spans="2:65">
      <c r="I90" s="260"/>
    </row>
  </sheetData>
  <sheetProtection sheet="1" objects="1" scenarios="1"/>
  <autoFilter ref="C77:K87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648"/>
  <sheetViews>
    <sheetView showGridLines="0" workbookViewId="0">
      <pane ySplit="1" topLeftCell="A2" activePane="bottomLeft" state="frozen"/>
      <selection pane="bottomLeft" activeCell="D4" sqref="D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82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157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ROUND(J100,2)</f>
        <v>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ROUND(SUM(BE100:BE647), 2)</f>
        <v>0</v>
      </c>
      <c r="G30" s="36"/>
      <c r="H30" s="36"/>
      <c r="I30" s="104">
        <v>0.21</v>
      </c>
      <c r="J30" s="103">
        <f>ROUND(ROUND((SUM(BE100:BE647)), 2)*I30, 2)</f>
        <v>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ROUND(SUM(BF100:BF647), 2)</f>
        <v>0</v>
      </c>
      <c r="G31" s="36"/>
      <c r="H31" s="36"/>
      <c r="I31" s="104">
        <v>0.15</v>
      </c>
      <c r="J31" s="103">
        <f>ROUND(ROUND((SUM(BF100:BF647)),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ROUND(SUM(BG100:BG647),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ROUND(SUM(BH100:BH647),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ROUND(SUM(BI100:BI647),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10 - Stavební část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J100</f>
        <v>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158</v>
      </c>
      <c r="E57" s="119"/>
      <c r="F57" s="119"/>
      <c r="G57" s="119"/>
      <c r="H57" s="119"/>
      <c r="I57" s="119"/>
      <c r="J57" s="120">
        <f>J101</f>
        <v>0</v>
      </c>
      <c r="K57" s="121"/>
    </row>
    <row r="58" spans="2:47" s="8" customFormat="1" ht="19.95" customHeight="1">
      <c r="B58" s="122"/>
      <c r="C58" s="123"/>
      <c r="D58" s="124" t="s">
        <v>159</v>
      </c>
      <c r="E58" s="125"/>
      <c r="F58" s="125"/>
      <c r="G58" s="125"/>
      <c r="H58" s="125"/>
      <c r="I58" s="125"/>
      <c r="J58" s="126">
        <f>J102</f>
        <v>0</v>
      </c>
      <c r="K58" s="127"/>
    </row>
    <row r="59" spans="2:47" s="8" customFormat="1" ht="19.95" customHeight="1">
      <c r="B59" s="122"/>
      <c r="C59" s="123"/>
      <c r="D59" s="124" t="s">
        <v>160</v>
      </c>
      <c r="E59" s="125"/>
      <c r="F59" s="125"/>
      <c r="G59" s="125"/>
      <c r="H59" s="125"/>
      <c r="I59" s="125"/>
      <c r="J59" s="126">
        <f>J134</f>
        <v>0</v>
      </c>
      <c r="K59" s="127"/>
    </row>
    <row r="60" spans="2:47" s="8" customFormat="1" ht="19.95" customHeight="1">
      <c r="B60" s="122"/>
      <c r="C60" s="123"/>
      <c r="D60" s="124" t="s">
        <v>161</v>
      </c>
      <c r="E60" s="125"/>
      <c r="F60" s="125"/>
      <c r="G60" s="125"/>
      <c r="H60" s="125"/>
      <c r="I60" s="125"/>
      <c r="J60" s="126">
        <f>J150</f>
        <v>0</v>
      </c>
      <c r="K60" s="127"/>
    </row>
    <row r="61" spans="2:47" s="8" customFormat="1" ht="19.95" customHeight="1">
      <c r="B61" s="122"/>
      <c r="C61" s="123"/>
      <c r="D61" s="124" t="s">
        <v>162</v>
      </c>
      <c r="E61" s="125"/>
      <c r="F61" s="125"/>
      <c r="G61" s="125"/>
      <c r="H61" s="125"/>
      <c r="I61" s="125"/>
      <c r="J61" s="126">
        <f>J200</f>
        <v>0</v>
      </c>
      <c r="K61" s="127"/>
    </row>
    <row r="62" spans="2:47" s="8" customFormat="1" ht="19.95" customHeight="1">
      <c r="B62" s="122"/>
      <c r="C62" s="123"/>
      <c r="D62" s="124" t="s">
        <v>163</v>
      </c>
      <c r="E62" s="125"/>
      <c r="F62" s="125"/>
      <c r="G62" s="125"/>
      <c r="H62" s="125"/>
      <c r="I62" s="125"/>
      <c r="J62" s="126">
        <f>J204</f>
        <v>0</v>
      </c>
      <c r="K62" s="127"/>
    </row>
    <row r="63" spans="2:47" s="8" customFormat="1" ht="19.95" customHeight="1">
      <c r="B63" s="122"/>
      <c r="C63" s="123"/>
      <c r="D63" s="124" t="s">
        <v>164</v>
      </c>
      <c r="E63" s="125"/>
      <c r="F63" s="125"/>
      <c r="G63" s="125"/>
      <c r="H63" s="125"/>
      <c r="I63" s="125"/>
      <c r="J63" s="126">
        <f>J230</f>
        <v>0</v>
      </c>
      <c r="K63" s="127"/>
    </row>
    <row r="64" spans="2:47" s="8" customFormat="1" ht="19.95" customHeight="1">
      <c r="B64" s="122"/>
      <c r="C64" s="123"/>
      <c r="D64" s="124" t="s">
        <v>165</v>
      </c>
      <c r="E64" s="125"/>
      <c r="F64" s="125"/>
      <c r="G64" s="125"/>
      <c r="H64" s="125"/>
      <c r="I64" s="125"/>
      <c r="J64" s="126">
        <f>J313</f>
        <v>0</v>
      </c>
      <c r="K64" s="127"/>
    </row>
    <row r="65" spans="2:11" s="8" customFormat="1" ht="19.95" customHeight="1">
      <c r="B65" s="122"/>
      <c r="C65" s="123"/>
      <c r="D65" s="124" t="s">
        <v>166</v>
      </c>
      <c r="E65" s="125"/>
      <c r="F65" s="125"/>
      <c r="G65" s="125"/>
      <c r="H65" s="125"/>
      <c r="I65" s="125"/>
      <c r="J65" s="126">
        <f>J317</f>
        <v>0</v>
      </c>
      <c r="K65" s="127"/>
    </row>
    <row r="66" spans="2:11" s="8" customFormat="1" ht="19.95" customHeight="1">
      <c r="B66" s="122"/>
      <c r="C66" s="123"/>
      <c r="D66" s="124" t="s">
        <v>167</v>
      </c>
      <c r="E66" s="125"/>
      <c r="F66" s="125"/>
      <c r="G66" s="125"/>
      <c r="H66" s="125"/>
      <c r="I66" s="125"/>
      <c r="J66" s="126">
        <f>J343</f>
        <v>0</v>
      </c>
      <c r="K66" s="127"/>
    </row>
    <row r="67" spans="2:11" s="7" customFormat="1" ht="24.9" customHeight="1">
      <c r="B67" s="116"/>
      <c r="C67" s="117"/>
      <c r="D67" s="118" t="s">
        <v>168</v>
      </c>
      <c r="E67" s="119"/>
      <c r="F67" s="119"/>
      <c r="G67" s="119"/>
      <c r="H67" s="119"/>
      <c r="I67" s="119"/>
      <c r="J67" s="120">
        <f>J345</f>
        <v>0</v>
      </c>
      <c r="K67" s="121"/>
    </row>
    <row r="68" spans="2:11" s="8" customFormat="1" ht="19.95" customHeight="1">
      <c r="B68" s="122"/>
      <c r="C68" s="123"/>
      <c r="D68" s="124" t="s">
        <v>169</v>
      </c>
      <c r="E68" s="125"/>
      <c r="F68" s="125"/>
      <c r="G68" s="125"/>
      <c r="H68" s="125"/>
      <c r="I68" s="125"/>
      <c r="J68" s="126">
        <f>J346</f>
        <v>0</v>
      </c>
      <c r="K68" s="127"/>
    </row>
    <row r="69" spans="2:11" s="8" customFormat="1" ht="19.95" customHeight="1">
      <c r="B69" s="122"/>
      <c r="C69" s="123"/>
      <c r="D69" s="124" t="s">
        <v>170</v>
      </c>
      <c r="E69" s="125"/>
      <c r="F69" s="125"/>
      <c r="G69" s="125"/>
      <c r="H69" s="125"/>
      <c r="I69" s="125"/>
      <c r="J69" s="126">
        <f>J385</f>
        <v>0</v>
      </c>
      <c r="K69" s="127"/>
    </row>
    <row r="70" spans="2:11" s="8" customFormat="1" ht="19.95" customHeight="1">
      <c r="B70" s="122"/>
      <c r="C70" s="123"/>
      <c r="D70" s="124" t="s">
        <v>171</v>
      </c>
      <c r="E70" s="125"/>
      <c r="F70" s="125"/>
      <c r="G70" s="125"/>
      <c r="H70" s="125"/>
      <c r="I70" s="125"/>
      <c r="J70" s="126">
        <f>J406</f>
        <v>0</v>
      </c>
      <c r="K70" s="127"/>
    </row>
    <row r="71" spans="2:11" s="8" customFormat="1" ht="19.95" customHeight="1">
      <c r="B71" s="122"/>
      <c r="C71" s="123"/>
      <c r="D71" s="124" t="s">
        <v>172</v>
      </c>
      <c r="E71" s="125"/>
      <c r="F71" s="125"/>
      <c r="G71" s="125"/>
      <c r="H71" s="125"/>
      <c r="I71" s="125"/>
      <c r="J71" s="126">
        <f>J438</f>
        <v>0</v>
      </c>
      <c r="K71" s="127"/>
    </row>
    <row r="72" spans="2:11" s="8" customFormat="1" ht="19.95" customHeight="1">
      <c r="B72" s="122"/>
      <c r="C72" s="123"/>
      <c r="D72" s="124" t="s">
        <v>173</v>
      </c>
      <c r="E72" s="125"/>
      <c r="F72" s="125"/>
      <c r="G72" s="125"/>
      <c r="H72" s="125"/>
      <c r="I72" s="125"/>
      <c r="J72" s="126">
        <f>J459</f>
        <v>0</v>
      </c>
      <c r="K72" s="127"/>
    </row>
    <row r="73" spans="2:11" s="8" customFormat="1" ht="19.95" customHeight="1">
      <c r="B73" s="122"/>
      <c r="C73" s="123"/>
      <c r="D73" s="124" t="s">
        <v>174</v>
      </c>
      <c r="E73" s="125"/>
      <c r="F73" s="125"/>
      <c r="G73" s="125"/>
      <c r="H73" s="125"/>
      <c r="I73" s="125"/>
      <c r="J73" s="126">
        <f>J480</f>
        <v>0</v>
      </c>
      <c r="K73" s="127"/>
    </row>
    <row r="74" spans="2:11" s="8" customFormat="1" ht="19.95" customHeight="1">
      <c r="B74" s="122"/>
      <c r="C74" s="123"/>
      <c r="D74" s="124" t="s">
        <v>175</v>
      </c>
      <c r="E74" s="125"/>
      <c r="F74" s="125"/>
      <c r="G74" s="125"/>
      <c r="H74" s="125"/>
      <c r="I74" s="125"/>
      <c r="J74" s="126">
        <f>J485</f>
        <v>0</v>
      </c>
      <c r="K74" s="127"/>
    </row>
    <row r="75" spans="2:11" s="8" customFormat="1" ht="19.95" customHeight="1">
      <c r="B75" s="122"/>
      <c r="C75" s="123"/>
      <c r="D75" s="124" t="s">
        <v>176</v>
      </c>
      <c r="E75" s="125"/>
      <c r="F75" s="125"/>
      <c r="G75" s="125"/>
      <c r="H75" s="125"/>
      <c r="I75" s="125"/>
      <c r="J75" s="126">
        <f>J535</f>
        <v>0</v>
      </c>
      <c r="K75" s="127"/>
    </row>
    <row r="76" spans="2:11" s="8" customFormat="1" ht="19.95" customHeight="1">
      <c r="B76" s="122"/>
      <c r="C76" s="123"/>
      <c r="D76" s="124" t="s">
        <v>177</v>
      </c>
      <c r="E76" s="125"/>
      <c r="F76" s="125"/>
      <c r="G76" s="125"/>
      <c r="H76" s="125"/>
      <c r="I76" s="125"/>
      <c r="J76" s="126">
        <f>J545</f>
        <v>0</v>
      </c>
      <c r="K76" s="127"/>
    </row>
    <row r="77" spans="2:11" s="8" customFormat="1" ht="19.95" customHeight="1">
      <c r="B77" s="122"/>
      <c r="C77" s="123"/>
      <c r="D77" s="124" t="s">
        <v>178</v>
      </c>
      <c r="E77" s="125"/>
      <c r="F77" s="125"/>
      <c r="G77" s="125"/>
      <c r="H77" s="125"/>
      <c r="I77" s="125"/>
      <c r="J77" s="126">
        <f>J563</f>
        <v>0</v>
      </c>
      <c r="K77" s="127"/>
    </row>
    <row r="78" spans="2:11" s="8" customFormat="1" ht="19.95" customHeight="1">
      <c r="B78" s="122"/>
      <c r="C78" s="123"/>
      <c r="D78" s="124" t="s">
        <v>179</v>
      </c>
      <c r="E78" s="125"/>
      <c r="F78" s="125"/>
      <c r="G78" s="125"/>
      <c r="H78" s="125"/>
      <c r="I78" s="125"/>
      <c r="J78" s="126">
        <f>J569</f>
        <v>0</v>
      </c>
      <c r="K78" s="127"/>
    </row>
    <row r="79" spans="2:11" s="8" customFormat="1" ht="19.95" customHeight="1">
      <c r="B79" s="122"/>
      <c r="C79" s="123"/>
      <c r="D79" s="124" t="s">
        <v>180</v>
      </c>
      <c r="E79" s="125"/>
      <c r="F79" s="125"/>
      <c r="G79" s="125"/>
      <c r="H79" s="125"/>
      <c r="I79" s="125"/>
      <c r="J79" s="126">
        <f>J605</f>
        <v>0</v>
      </c>
      <c r="K79" s="127"/>
    </row>
    <row r="80" spans="2:11" s="8" customFormat="1" ht="19.95" customHeight="1">
      <c r="B80" s="122"/>
      <c r="C80" s="123"/>
      <c r="D80" s="124" t="s">
        <v>181</v>
      </c>
      <c r="E80" s="125"/>
      <c r="F80" s="125"/>
      <c r="G80" s="125"/>
      <c r="H80" s="125"/>
      <c r="I80" s="125"/>
      <c r="J80" s="126">
        <f>J627</f>
        <v>0</v>
      </c>
      <c r="K80" s="127"/>
    </row>
    <row r="81" spans="2:12" s="1" customFormat="1" ht="21.75" customHeight="1">
      <c r="B81" s="35"/>
      <c r="C81" s="36"/>
      <c r="D81" s="36"/>
      <c r="E81" s="36"/>
      <c r="F81" s="36"/>
      <c r="G81" s="36"/>
      <c r="H81" s="36"/>
      <c r="I81" s="36"/>
      <c r="J81" s="36"/>
      <c r="K81" s="39"/>
    </row>
    <row r="82" spans="2:12" s="1" customFormat="1" ht="6.9" customHeight="1">
      <c r="B82" s="50"/>
      <c r="C82" s="51"/>
      <c r="D82" s="51"/>
      <c r="E82" s="51"/>
      <c r="F82" s="51"/>
      <c r="G82" s="51"/>
      <c r="H82" s="51"/>
      <c r="I82" s="51"/>
      <c r="J82" s="51"/>
      <c r="K82" s="52"/>
    </row>
    <row r="86" spans="2:12" s="1" customFormat="1" ht="6.9" customHeight="1">
      <c r="B86" s="53"/>
      <c r="C86" s="54"/>
      <c r="D86" s="54"/>
      <c r="E86" s="54"/>
      <c r="F86" s="54"/>
      <c r="G86" s="54"/>
      <c r="H86" s="54"/>
      <c r="I86" s="54"/>
      <c r="J86" s="54"/>
      <c r="K86" s="54"/>
      <c r="L86" s="35"/>
    </row>
    <row r="87" spans="2:12" s="1" customFormat="1" ht="36.9" customHeight="1">
      <c r="B87" s="35"/>
      <c r="C87" s="55" t="s">
        <v>112</v>
      </c>
      <c r="L87" s="35"/>
    </row>
    <row r="88" spans="2:12" s="1" customFormat="1" ht="6.9" customHeight="1">
      <c r="B88" s="35"/>
      <c r="L88" s="35"/>
    </row>
    <row r="89" spans="2:12" s="1" customFormat="1" ht="14.4" customHeight="1">
      <c r="B89" s="35"/>
      <c r="C89" s="57" t="s">
        <v>16</v>
      </c>
      <c r="L89" s="35"/>
    </row>
    <row r="90" spans="2:12" s="1" customFormat="1" ht="16.5" customHeight="1">
      <c r="B90" s="35"/>
      <c r="E90" s="296" t="str">
        <f>E7</f>
        <v>Sportovní kabiny s klubovnou Stará Voda</v>
      </c>
      <c r="F90" s="297"/>
      <c r="G90" s="297"/>
      <c r="H90" s="297"/>
      <c r="L90" s="35"/>
    </row>
    <row r="91" spans="2:12" s="1" customFormat="1" ht="14.4" customHeight="1">
      <c r="B91" s="35"/>
      <c r="C91" s="57" t="s">
        <v>103</v>
      </c>
      <c r="L91" s="35"/>
    </row>
    <row r="92" spans="2:12" s="1" customFormat="1" ht="17.25" customHeight="1">
      <c r="B92" s="35"/>
      <c r="E92" s="276" t="str">
        <f>E9</f>
        <v>10 - Stavební část</v>
      </c>
      <c r="F92" s="298"/>
      <c r="G92" s="298"/>
      <c r="H92" s="298"/>
      <c r="L92" s="35"/>
    </row>
    <row r="93" spans="2:12" s="1" customFormat="1" ht="6.9" customHeight="1">
      <c r="B93" s="35"/>
      <c r="L93" s="35"/>
    </row>
    <row r="94" spans="2:12" s="1" customFormat="1" ht="18" customHeight="1">
      <c r="B94" s="35"/>
      <c r="C94" s="57" t="s">
        <v>20</v>
      </c>
      <c r="F94" s="128" t="str">
        <f>F12</f>
        <v>Stará Voda</v>
      </c>
      <c r="I94" s="57" t="s">
        <v>22</v>
      </c>
      <c r="J94" s="61" t="str">
        <f>IF(J12="","",J12)</f>
        <v>8. 9. 2018</v>
      </c>
      <c r="L94" s="35"/>
    </row>
    <row r="95" spans="2:12" s="1" customFormat="1" ht="6.9" customHeight="1">
      <c r="B95" s="35"/>
      <c r="L95" s="35"/>
    </row>
    <row r="96" spans="2:12" s="1" customFormat="1" ht="13.2">
      <c r="B96" s="35"/>
      <c r="C96" s="57" t="s">
        <v>24</v>
      </c>
      <c r="F96" s="128" t="str">
        <f>E15</f>
        <v>Obec Stará Voda</v>
      </c>
      <c r="I96" s="57" t="s">
        <v>30</v>
      </c>
      <c r="J96" s="128" t="str">
        <f>E21</f>
        <v>ing.Janečková Zuzana</v>
      </c>
      <c r="L96" s="35"/>
    </row>
    <row r="97" spans="2:65" s="1" customFormat="1" ht="14.4" customHeight="1">
      <c r="B97" s="35"/>
      <c r="C97" s="57" t="s">
        <v>28</v>
      </c>
      <c r="F97" s="128" t="str">
        <f>IF(E18="","",E18)</f>
        <v xml:space="preserve"> </v>
      </c>
      <c r="L97" s="35"/>
    </row>
    <row r="98" spans="2:65" s="1" customFormat="1" ht="10.35" customHeight="1">
      <c r="B98" s="35"/>
      <c r="L98" s="35"/>
    </row>
    <row r="99" spans="2:65" s="9" customFormat="1" ht="29.25" customHeight="1">
      <c r="B99" s="129"/>
      <c r="C99" s="130" t="s">
        <v>113</v>
      </c>
      <c r="D99" s="131" t="s">
        <v>54</v>
      </c>
      <c r="E99" s="131" t="s">
        <v>50</v>
      </c>
      <c r="F99" s="131" t="s">
        <v>114</v>
      </c>
      <c r="G99" s="131" t="s">
        <v>115</v>
      </c>
      <c r="H99" s="131" t="s">
        <v>116</v>
      </c>
      <c r="I99" s="131" t="s">
        <v>117</v>
      </c>
      <c r="J99" s="131" t="s">
        <v>107</v>
      </c>
      <c r="K99" s="132" t="s">
        <v>118</v>
      </c>
      <c r="L99" s="129"/>
      <c r="M99" s="67" t="s">
        <v>119</v>
      </c>
      <c r="N99" s="68" t="s">
        <v>39</v>
      </c>
      <c r="O99" s="68" t="s">
        <v>120</v>
      </c>
      <c r="P99" s="68" t="s">
        <v>121</v>
      </c>
      <c r="Q99" s="68" t="s">
        <v>122</v>
      </c>
      <c r="R99" s="68" t="s">
        <v>123</v>
      </c>
      <c r="S99" s="68" t="s">
        <v>124</v>
      </c>
      <c r="T99" s="69" t="s">
        <v>125</v>
      </c>
    </row>
    <row r="100" spans="2:65" s="1" customFormat="1" ht="29.25" customHeight="1">
      <c r="B100" s="35"/>
      <c r="C100" s="71" t="s">
        <v>108</v>
      </c>
      <c r="J100" s="133">
        <f>BK100</f>
        <v>0</v>
      </c>
      <c r="L100" s="35"/>
      <c r="M100" s="70"/>
      <c r="N100" s="62"/>
      <c r="O100" s="62"/>
      <c r="P100" s="134">
        <f>P101+P345</f>
        <v>5771.6626390000001</v>
      </c>
      <c r="Q100" s="62"/>
      <c r="R100" s="134">
        <f>R101+R345</f>
        <v>771.31749300999991</v>
      </c>
      <c r="S100" s="62"/>
      <c r="T100" s="135">
        <f>T101+T345</f>
        <v>0</v>
      </c>
      <c r="AT100" s="21" t="s">
        <v>68</v>
      </c>
      <c r="AU100" s="21" t="s">
        <v>109</v>
      </c>
      <c r="BK100" s="136">
        <f>BK101+BK345</f>
        <v>0</v>
      </c>
    </row>
    <row r="101" spans="2:65" s="10" customFormat="1" ht="37.35" customHeight="1">
      <c r="B101" s="137"/>
      <c r="D101" s="138" t="s">
        <v>68</v>
      </c>
      <c r="E101" s="139" t="s">
        <v>182</v>
      </c>
      <c r="F101" s="139" t="s">
        <v>183</v>
      </c>
      <c r="J101" s="140">
        <f>BK101</f>
        <v>0</v>
      </c>
      <c r="L101" s="137"/>
      <c r="M101" s="141"/>
      <c r="N101" s="142"/>
      <c r="O101" s="142"/>
      <c r="P101" s="143">
        <f>P102+P134+P150+P200+P204+P230+P313+P317+P343</f>
        <v>2947.9258530000002</v>
      </c>
      <c r="Q101" s="142"/>
      <c r="R101" s="143">
        <f>R102+R134+R150+R200+R204+R230+R313+R317+R343</f>
        <v>727.81340332999991</v>
      </c>
      <c r="S101" s="142"/>
      <c r="T101" s="144">
        <f>T102+T134+T150+T200+T204+T230+T313+T317+T343</f>
        <v>0</v>
      </c>
      <c r="AR101" s="138" t="s">
        <v>77</v>
      </c>
      <c r="AT101" s="145" t="s">
        <v>68</v>
      </c>
      <c r="AU101" s="145" t="s">
        <v>69</v>
      </c>
      <c r="AY101" s="138" t="s">
        <v>129</v>
      </c>
      <c r="BK101" s="146">
        <f>BK102+BK134+BK150+BK200+BK204+BK230+BK313+BK317+BK343</f>
        <v>0</v>
      </c>
    </row>
    <row r="102" spans="2:65" s="10" customFormat="1" ht="19.95" customHeight="1">
      <c r="B102" s="137"/>
      <c r="D102" s="138" t="s">
        <v>68</v>
      </c>
      <c r="E102" s="147" t="s">
        <v>77</v>
      </c>
      <c r="F102" s="147" t="s">
        <v>184</v>
      </c>
      <c r="J102" s="148">
        <f>BK102</f>
        <v>0</v>
      </c>
      <c r="L102" s="137"/>
      <c r="M102" s="141"/>
      <c r="N102" s="142"/>
      <c r="O102" s="142"/>
      <c r="P102" s="143">
        <f>SUM(P103:P133)</f>
        <v>342.47376600000001</v>
      </c>
      <c r="Q102" s="142"/>
      <c r="R102" s="143">
        <f>SUM(R103:R133)</f>
        <v>97.736000000000004</v>
      </c>
      <c r="S102" s="142"/>
      <c r="T102" s="144">
        <f>SUM(T103:T133)</f>
        <v>0</v>
      </c>
      <c r="AR102" s="138" t="s">
        <v>77</v>
      </c>
      <c r="AT102" s="145" t="s">
        <v>68</v>
      </c>
      <c r="AU102" s="145" t="s">
        <v>77</v>
      </c>
      <c r="AY102" s="138" t="s">
        <v>129</v>
      </c>
      <c r="BK102" s="146">
        <f>SUM(BK103:BK133)</f>
        <v>0</v>
      </c>
    </row>
    <row r="103" spans="2:65" s="1" customFormat="1" ht="16.5" customHeight="1">
      <c r="B103" s="149"/>
      <c r="C103" s="150" t="s">
        <v>77</v>
      </c>
      <c r="D103" s="150" t="s">
        <v>131</v>
      </c>
      <c r="E103" s="151" t="s">
        <v>185</v>
      </c>
      <c r="F103" s="152" t="s">
        <v>186</v>
      </c>
      <c r="G103" s="153" t="s">
        <v>187</v>
      </c>
      <c r="H103" s="154">
        <v>6.15</v>
      </c>
      <c r="I103" s="155"/>
      <c r="J103" s="155">
        <f>ROUND(I103*H103,2)</f>
        <v>0</v>
      </c>
      <c r="K103" s="152" t="s">
        <v>188</v>
      </c>
      <c r="L103" s="35"/>
      <c r="M103" s="156" t="s">
        <v>5</v>
      </c>
      <c r="N103" s="157" t="s">
        <v>40</v>
      </c>
      <c r="O103" s="158">
        <v>1.2999999999999999E-2</v>
      </c>
      <c r="P103" s="158">
        <f>O103*H103</f>
        <v>7.9950000000000007E-2</v>
      </c>
      <c r="Q103" s="158">
        <v>0</v>
      </c>
      <c r="R103" s="158">
        <f>Q103*H103</f>
        <v>0</v>
      </c>
      <c r="S103" s="158">
        <v>0</v>
      </c>
      <c r="T103" s="159">
        <f>S103*H103</f>
        <v>0</v>
      </c>
      <c r="AR103" s="21" t="s">
        <v>128</v>
      </c>
      <c r="AT103" s="21" t="s">
        <v>131</v>
      </c>
      <c r="AU103" s="21" t="s">
        <v>79</v>
      </c>
      <c r="AY103" s="21" t="s">
        <v>129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21" t="s">
        <v>77</v>
      </c>
      <c r="BK103" s="160">
        <f>ROUND(I103*H103,2)</f>
        <v>0</v>
      </c>
      <c r="BL103" s="21" t="s">
        <v>128</v>
      </c>
      <c r="BM103" s="21" t="s">
        <v>189</v>
      </c>
    </row>
    <row r="104" spans="2:65" s="11" customFormat="1">
      <c r="B104" s="164"/>
      <c r="D104" s="165" t="s">
        <v>190</v>
      </c>
      <c r="E104" s="166" t="s">
        <v>5</v>
      </c>
      <c r="F104" s="167" t="s">
        <v>191</v>
      </c>
      <c r="H104" s="168">
        <v>6.15</v>
      </c>
      <c r="L104" s="164"/>
      <c r="M104" s="169"/>
      <c r="N104" s="170"/>
      <c r="O104" s="170"/>
      <c r="P104" s="170"/>
      <c r="Q104" s="170"/>
      <c r="R104" s="170"/>
      <c r="S104" s="170"/>
      <c r="T104" s="171"/>
      <c r="AT104" s="166" t="s">
        <v>190</v>
      </c>
      <c r="AU104" s="166" t="s">
        <v>79</v>
      </c>
      <c r="AV104" s="11" t="s">
        <v>79</v>
      </c>
      <c r="AW104" s="11" t="s">
        <v>32</v>
      </c>
      <c r="AX104" s="11" t="s">
        <v>69</v>
      </c>
      <c r="AY104" s="166" t="s">
        <v>129</v>
      </c>
    </row>
    <row r="105" spans="2:65" s="1" customFormat="1" ht="16.5" customHeight="1">
      <c r="B105" s="149"/>
      <c r="C105" s="150" t="s">
        <v>79</v>
      </c>
      <c r="D105" s="150" t="s">
        <v>131</v>
      </c>
      <c r="E105" s="151" t="s">
        <v>192</v>
      </c>
      <c r="F105" s="152" t="s">
        <v>193</v>
      </c>
      <c r="G105" s="153" t="s">
        <v>187</v>
      </c>
      <c r="H105" s="154">
        <v>164.03</v>
      </c>
      <c r="I105" s="155"/>
      <c r="J105" s="155">
        <f>ROUND(I105*H105,2)</f>
        <v>0</v>
      </c>
      <c r="K105" s="152" t="s">
        <v>188</v>
      </c>
      <c r="L105" s="35"/>
      <c r="M105" s="156" t="s">
        <v>5</v>
      </c>
      <c r="N105" s="157" t="s">
        <v>40</v>
      </c>
      <c r="O105" s="158">
        <v>0.187</v>
      </c>
      <c r="P105" s="158">
        <f>O105*H105</f>
        <v>30.67361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21" t="s">
        <v>128</v>
      </c>
      <c r="AT105" s="21" t="s">
        <v>131</v>
      </c>
      <c r="AU105" s="21" t="s">
        <v>79</v>
      </c>
      <c r="AY105" s="21" t="s">
        <v>129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21" t="s">
        <v>77</v>
      </c>
      <c r="BK105" s="160">
        <f>ROUND(I105*H105,2)</f>
        <v>0</v>
      </c>
      <c r="BL105" s="21" t="s">
        <v>128</v>
      </c>
      <c r="BM105" s="21" t="s">
        <v>194</v>
      </c>
    </row>
    <row r="106" spans="2:65" s="11" customFormat="1">
      <c r="B106" s="164"/>
      <c r="D106" s="165" t="s">
        <v>190</v>
      </c>
      <c r="E106" s="166" t="s">
        <v>5</v>
      </c>
      <c r="F106" s="167" t="s">
        <v>195</v>
      </c>
      <c r="H106" s="168">
        <v>138.404</v>
      </c>
      <c r="L106" s="164"/>
      <c r="M106" s="169"/>
      <c r="N106" s="170"/>
      <c r="O106" s="170"/>
      <c r="P106" s="170"/>
      <c r="Q106" s="170"/>
      <c r="R106" s="170"/>
      <c r="S106" s="170"/>
      <c r="T106" s="171"/>
      <c r="AT106" s="166" t="s">
        <v>190</v>
      </c>
      <c r="AU106" s="166" t="s">
        <v>79</v>
      </c>
      <c r="AV106" s="11" t="s">
        <v>79</v>
      </c>
      <c r="AW106" s="11" t="s">
        <v>32</v>
      </c>
      <c r="AX106" s="11" t="s">
        <v>69</v>
      </c>
      <c r="AY106" s="166" t="s">
        <v>129</v>
      </c>
    </row>
    <row r="107" spans="2:65" s="11" customFormat="1">
      <c r="B107" s="164"/>
      <c r="D107" s="165" t="s">
        <v>190</v>
      </c>
      <c r="E107" s="166" t="s">
        <v>5</v>
      </c>
      <c r="F107" s="167" t="s">
        <v>196</v>
      </c>
      <c r="H107" s="168">
        <v>25.626000000000001</v>
      </c>
      <c r="L107" s="164"/>
      <c r="M107" s="169"/>
      <c r="N107" s="170"/>
      <c r="O107" s="170"/>
      <c r="P107" s="170"/>
      <c r="Q107" s="170"/>
      <c r="R107" s="170"/>
      <c r="S107" s="170"/>
      <c r="T107" s="171"/>
      <c r="AT107" s="166" t="s">
        <v>190</v>
      </c>
      <c r="AU107" s="166" t="s">
        <v>79</v>
      </c>
      <c r="AV107" s="11" t="s">
        <v>79</v>
      </c>
      <c r="AW107" s="11" t="s">
        <v>32</v>
      </c>
      <c r="AX107" s="11" t="s">
        <v>69</v>
      </c>
      <c r="AY107" s="166" t="s">
        <v>129</v>
      </c>
    </row>
    <row r="108" spans="2:65" s="1" customFormat="1" ht="16.5" customHeight="1">
      <c r="B108" s="149"/>
      <c r="C108" s="150" t="s">
        <v>139</v>
      </c>
      <c r="D108" s="150" t="s">
        <v>131</v>
      </c>
      <c r="E108" s="151" t="s">
        <v>197</v>
      </c>
      <c r="F108" s="152" t="s">
        <v>198</v>
      </c>
      <c r="G108" s="153" t="s">
        <v>187</v>
      </c>
      <c r="H108" s="154">
        <v>141.08199999999999</v>
      </c>
      <c r="I108" s="155"/>
      <c r="J108" s="155">
        <f>ROUND(I108*H108,2)</f>
        <v>0</v>
      </c>
      <c r="K108" s="152" t="s">
        <v>188</v>
      </c>
      <c r="L108" s="35"/>
      <c r="M108" s="156" t="s">
        <v>5</v>
      </c>
      <c r="N108" s="157" t="s">
        <v>40</v>
      </c>
      <c r="O108" s="158">
        <v>0.82499999999999996</v>
      </c>
      <c r="P108" s="158">
        <f>O108*H108</f>
        <v>116.39264999999999</v>
      </c>
      <c r="Q108" s="158">
        <v>0</v>
      </c>
      <c r="R108" s="158">
        <f>Q108*H108</f>
        <v>0</v>
      </c>
      <c r="S108" s="158">
        <v>0</v>
      </c>
      <c r="T108" s="159">
        <f>S108*H108</f>
        <v>0</v>
      </c>
      <c r="AR108" s="21" t="s">
        <v>128</v>
      </c>
      <c r="AT108" s="21" t="s">
        <v>131</v>
      </c>
      <c r="AU108" s="21" t="s">
        <v>79</v>
      </c>
      <c r="AY108" s="21" t="s">
        <v>129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21" t="s">
        <v>77</v>
      </c>
      <c r="BK108" s="160">
        <f>ROUND(I108*H108,2)</f>
        <v>0</v>
      </c>
      <c r="BL108" s="21" t="s">
        <v>128</v>
      </c>
      <c r="BM108" s="21" t="s">
        <v>199</v>
      </c>
    </row>
    <row r="109" spans="2:65" s="11" customFormat="1">
      <c r="B109" s="164"/>
      <c r="D109" s="165" t="s">
        <v>190</v>
      </c>
      <c r="E109" s="166" t="s">
        <v>5</v>
      </c>
      <c r="F109" s="167" t="s">
        <v>200</v>
      </c>
      <c r="H109" s="168">
        <v>90.314999999999998</v>
      </c>
      <c r="L109" s="164"/>
      <c r="M109" s="169"/>
      <c r="N109" s="170"/>
      <c r="O109" s="170"/>
      <c r="P109" s="170"/>
      <c r="Q109" s="170"/>
      <c r="R109" s="170"/>
      <c r="S109" s="170"/>
      <c r="T109" s="171"/>
      <c r="AT109" s="166" t="s">
        <v>190</v>
      </c>
      <c r="AU109" s="166" t="s">
        <v>79</v>
      </c>
      <c r="AV109" s="11" t="s">
        <v>79</v>
      </c>
      <c r="AW109" s="11" t="s">
        <v>32</v>
      </c>
      <c r="AX109" s="11" t="s">
        <v>69</v>
      </c>
      <c r="AY109" s="166" t="s">
        <v>129</v>
      </c>
    </row>
    <row r="110" spans="2:65" s="11" customFormat="1">
      <c r="B110" s="164"/>
      <c r="D110" s="165" t="s">
        <v>190</v>
      </c>
      <c r="E110" s="166" t="s">
        <v>5</v>
      </c>
      <c r="F110" s="167" t="s">
        <v>201</v>
      </c>
      <c r="H110" s="168">
        <v>15.414999999999999</v>
      </c>
      <c r="L110" s="164"/>
      <c r="M110" s="169"/>
      <c r="N110" s="170"/>
      <c r="O110" s="170"/>
      <c r="P110" s="170"/>
      <c r="Q110" s="170"/>
      <c r="R110" s="170"/>
      <c r="S110" s="170"/>
      <c r="T110" s="171"/>
      <c r="AT110" s="166" t="s">
        <v>190</v>
      </c>
      <c r="AU110" s="166" t="s">
        <v>79</v>
      </c>
      <c r="AV110" s="11" t="s">
        <v>79</v>
      </c>
      <c r="AW110" s="11" t="s">
        <v>32</v>
      </c>
      <c r="AX110" s="11" t="s">
        <v>69</v>
      </c>
      <c r="AY110" s="166" t="s">
        <v>129</v>
      </c>
    </row>
    <row r="111" spans="2:65" s="11" customFormat="1">
      <c r="B111" s="164"/>
      <c r="D111" s="165" t="s">
        <v>190</v>
      </c>
      <c r="E111" s="166" t="s">
        <v>5</v>
      </c>
      <c r="F111" s="167" t="s">
        <v>202</v>
      </c>
      <c r="H111" s="168">
        <v>25.439</v>
      </c>
      <c r="L111" s="164"/>
      <c r="M111" s="169"/>
      <c r="N111" s="170"/>
      <c r="O111" s="170"/>
      <c r="P111" s="170"/>
      <c r="Q111" s="170"/>
      <c r="R111" s="170"/>
      <c r="S111" s="170"/>
      <c r="T111" s="171"/>
      <c r="AT111" s="166" t="s">
        <v>190</v>
      </c>
      <c r="AU111" s="166" t="s">
        <v>79</v>
      </c>
      <c r="AV111" s="11" t="s">
        <v>79</v>
      </c>
      <c r="AW111" s="11" t="s">
        <v>32</v>
      </c>
      <c r="AX111" s="11" t="s">
        <v>69</v>
      </c>
      <c r="AY111" s="166" t="s">
        <v>129</v>
      </c>
    </row>
    <row r="112" spans="2:65" s="11" customFormat="1">
      <c r="B112" s="164"/>
      <c r="D112" s="165" t="s">
        <v>190</v>
      </c>
      <c r="E112" s="166" t="s">
        <v>5</v>
      </c>
      <c r="F112" s="167" t="s">
        <v>203</v>
      </c>
      <c r="H112" s="168">
        <v>0.96199999999999997</v>
      </c>
      <c r="L112" s="164"/>
      <c r="M112" s="169"/>
      <c r="N112" s="170"/>
      <c r="O112" s="170"/>
      <c r="P112" s="170"/>
      <c r="Q112" s="170"/>
      <c r="R112" s="170"/>
      <c r="S112" s="170"/>
      <c r="T112" s="171"/>
      <c r="AT112" s="166" t="s">
        <v>190</v>
      </c>
      <c r="AU112" s="166" t="s">
        <v>79</v>
      </c>
      <c r="AV112" s="11" t="s">
        <v>79</v>
      </c>
      <c r="AW112" s="11" t="s">
        <v>32</v>
      </c>
      <c r="AX112" s="11" t="s">
        <v>69</v>
      </c>
      <c r="AY112" s="166" t="s">
        <v>129</v>
      </c>
    </row>
    <row r="113" spans="2:65" s="11" customFormat="1">
      <c r="B113" s="164"/>
      <c r="D113" s="165" t="s">
        <v>190</v>
      </c>
      <c r="E113" s="166" t="s">
        <v>5</v>
      </c>
      <c r="F113" s="167" t="s">
        <v>204</v>
      </c>
      <c r="H113" s="168">
        <v>8.9510000000000005</v>
      </c>
      <c r="L113" s="164"/>
      <c r="M113" s="169"/>
      <c r="N113" s="170"/>
      <c r="O113" s="170"/>
      <c r="P113" s="170"/>
      <c r="Q113" s="170"/>
      <c r="R113" s="170"/>
      <c r="S113" s="170"/>
      <c r="T113" s="171"/>
      <c r="AT113" s="166" t="s">
        <v>190</v>
      </c>
      <c r="AU113" s="166" t="s">
        <v>79</v>
      </c>
      <c r="AV113" s="11" t="s">
        <v>79</v>
      </c>
      <c r="AW113" s="11" t="s">
        <v>32</v>
      </c>
      <c r="AX113" s="11" t="s">
        <v>69</v>
      </c>
      <c r="AY113" s="166" t="s">
        <v>129</v>
      </c>
    </row>
    <row r="114" spans="2:65" s="1" customFormat="1" ht="16.5" customHeight="1">
      <c r="B114" s="149"/>
      <c r="C114" s="150" t="s">
        <v>128</v>
      </c>
      <c r="D114" s="150" t="s">
        <v>131</v>
      </c>
      <c r="E114" s="151" t="s">
        <v>205</v>
      </c>
      <c r="F114" s="152" t="s">
        <v>206</v>
      </c>
      <c r="G114" s="153" t="s">
        <v>187</v>
      </c>
      <c r="H114" s="154">
        <v>11.096</v>
      </c>
      <c r="I114" s="155"/>
      <c r="J114" s="155">
        <f>ROUND(I114*H114,2)</f>
        <v>0</v>
      </c>
      <c r="K114" s="152" t="s">
        <v>188</v>
      </c>
      <c r="L114" s="35"/>
      <c r="M114" s="156" t="s">
        <v>5</v>
      </c>
      <c r="N114" s="157" t="s">
        <v>40</v>
      </c>
      <c r="O114" s="158">
        <v>3.14</v>
      </c>
      <c r="P114" s="158">
        <f>O114*H114</f>
        <v>34.841439999999999</v>
      </c>
      <c r="Q114" s="158">
        <v>0</v>
      </c>
      <c r="R114" s="158">
        <f>Q114*H114</f>
        <v>0</v>
      </c>
      <c r="S114" s="158">
        <v>0</v>
      </c>
      <c r="T114" s="159">
        <f>S114*H114</f>
        <v>0</v>
      </c>
      <c r="AR114" s="21" t="s">
        <v>128</v>
      </c>
      <c r="AT114" s="21" t="s">
        <v>131</v>
      </c>
      <c r="AU114" s="21" t="s">
        <v>79</v>
      </c>
      <c r="AY114" s="21" t="s">
        <v>129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21" t="s">
        <v>77</v>
      </c>
      <c r="BK114" s="160">
        <f>ROUND(I114*H114,2)</f>
        <v>0</v>
      </c>
      <c r="BL114" s="21" t="s">
        <v>128</v>
      </c>
      <c r="BM114" s="21" t="s">
        <v>207</v>
      </c>
    </row>
    <row r="115" spans="2:65" s="11" customFormat="1">
      <c r="B115" s="164"/>
      <c r="D115" s="165" t="s">
        <v>190</v>
      </c>
      <c r="E115" s="166" t="s">
        <v>5</v>
      </c>
      <c r="F115" s="167" t="s">
        <v>208</v>
      </c>
      <c r="H115" s="168">
        <v>1.1180000000000001</v>
      </c>
      <c r="L115" s="164"/>
      <c r="M115" s="169"/>
      <c r="N115" s="170"/>
      <c r="O115" s="170"/>
      <c r="P115" s="170"/>
      <c r="Q115" s="170"/>
      <c r="R115" s="170"/>
      <c r="S115" s="170"/>
      <c r="T115" s="171"/>
      <c r="AT115" s="166" t="s">
        <v>190</v>
      </c>
      <c r="AU115" s="166" t="s">
        <v>79</v>
      </c>
      <c r="AV115" s="11" t="s">
        <v>79</v>
      </c>
      <c r="AW115" s="11" t="s">
        <v>32</v>
      </c>
      <c r="AX115" s="11" t="s">
        <v>69</v>
      </c>
      <c r="AY115" s="166" t="s">
        <v>129</v>
      </c>
    </row>
    <row r="116" spans="2:65" s="11" customFormat="1">
      <c r="B116" s="164"/>
      <c r="D116" s="165" t="s">
        <v>190</v>
      </c>
      <c r="E116" s="166" t="s">
        <v>5</v>
      </c>
      <c r="F116" s="167" t="s">
        <v>209</v>
      </c>
      <c r="H116" s="168">
        <v>2.08</v>
      </c>
      <c r="L116" s="164"/>
      <c r="M116" s="169"/>
      <c r="N116" s="170"/>
      <c r="O116" s="170"/>
      <c r="P116" s="170"/>
      <c r="Q116" s="170"/>
      <c r="R116" s="170"/>
      <c r="S116" s="170"/>
      <c r="T116" s="171"/>
      <c r="AT116" s="166" t="s">
        <v>190</v>
      </c>
      <c r="AU116" s="166" t="s">
        <v>79</v>
      </c>
      <c r="AV116" s="11" t="s">
        <v>79</v>
      </c>
      <c r="AW116" s="11" t="s">
        <v>32</v>
      </c>
      <c r="AX116" s="11" t="s">
        <v>69</v>
      </c>
      <c r="AY116" s="166" t="s">
        <v>129</v>
      </c>
    </row>
    <row r="117" spans="2:65" s="11" customFormat="1">
      <c r="B117" s="164"/>
      <c r="D117" s="165" t="s">
        <v>190</v>
      </c>
      <c r="E117" s="166" t="s">
        <v>5</v>
      </c>
      <c r="F117" s="167" t="s">
        <v>210</v>
      </c>
      <c r="H117" s="168">
        <v>7.8979999999999997</v>
      </c>
      <c r="L117" s="164"/>
      <c r="M117" s="169"/>
      <c r="N117" s="170"/>
      <c r="O117" s="170"/>
      <c r="P117" s="170"/>
      <c r="Q117" s="170"/>
      <c r="R117" s="170"/>
      <c r="S117" s="170"/>
      <c r="T117" s="171"/>
      <c r="AT117" s="166" t="s">
        <v>190</v>
      </c>
      <c r="AU117" s="166" t="s">
        <v>79</v>
      </c>
      <c r="AV117" s="11" t="s">
        <v>79</v>
      </c>
      <c r="AW117" s="11" t="s">
        <v>32</v>
      </c>
      <c r="AX117" s="11" t="s">
        <v>69</v>
      </c>
      <c r="AY117" s="166" t="s">
        <v>129</v>
      </c>
    </row>
    <row r="118" spans="2:65" s="1" customFormat="1" ht="16.5" customHeight="1">
      <c r="B118" s="149"/>
      <c r="C118" s="150" t="s">
        <v>146</v>
      </c>
      <c r="D118" s="150" t="s">
        <v>131</v>
      </c>
      <c r="E118" s="151" t="s">
        <v>211</v>
      </c>
      <c r="F118" s="152" t="s">
        <v>212</v>
      </c>
      <c r="G118" s="153" t="s">
        <v>187</v>
      </c>
      <c r="H118" s="154">
        <v>316.20800000000003</v>
      </c>
      <c r="I118" s="155"/>
      <c r="J118" s="155">
        <f>ROUND(I118*H118,2)</f>
        <v>0</v>
      </c>
      <c r="K118" s="152" t="s">
        <v>188</v>
      </c>
      <c r="L118" s="35"/>
      <c r="M118" s="156" t="s">
        <v>5</v>
      </c>
      <c r="N118" s="157" t="s">
        <v>40</v>
      </c>
      <c r="O118" s="158">
        <v>0.34499999999999997</v>
      </c>
      <c r="P118" s="158">
        <f>O118*H118</f>
        <v>109.09176000000001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21" t="s">
        <v>128</v>
      </c>
      <c r="AT118" s="21" t="s">
        <v>131</v>
      </c>
      <c r="AU118" s="21" t="s">
        <v>79</v>
      </c>
      <c r="AY118" s="21" t="s">
        <v>129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21" t="s">
        <v>77</v>
      </c>
      <c r="BK118" s="160">
        <f>ROUND(I118*H118,2)</f>
        <v>0</v>
      </c>
      <c r="BL118" s="21" t="s">
        <v>128</v>
      </c>
      <c r="BM118" s="21" t="s">
        <v>213</v>
      </c>
    </row>
    <row r="119" spans="2:65" s="11" customFormat="1">
      <c r="B119" s="164"/>
      <c r="D119" s="165" t="s">
        <v>190</v>
      </c>
      <c r="E119" s="166" t="s">
        <v>5</v>
      </c>
      <c r="F119" s="167" t="s">
        <v>214</v>
      </c>
      <c r="H119" s="168">
        <v>316.20800000000003</v>
      </c>
      <c r="L119" s="164"/>
      <c r="M119" s="169"/>
      <c r="N119" s="170"/>
      <c r="O119" s="170"/>
      <c r="P119" s="170"/>
      <c r="Q119" s="170"/>
      <c r="R119" s="170"/>
      <c r="S119" s="170"/>
      <c r="T119" s="171"/>
      <c r="AT119" s="166" t="s">
        <v>190</v>
      </c>
      <c r="AU119" s="166" t="s">
        <v>79</v>
      </c>
      <c r="AV119" s="11" t="s">
        <v>79</v>
      </c>
      <c r="AW119" s="11" t="s">
        <v>32</v>
      </c>
      <c r="AX119" s="11" t="s">
        <v>77</v>
      </c>
      <c r="AY119" s="166" t="s">
        <v>129</v>
      </c>
    </row>
    <row r="120" spans="2:65" s="1" customFormat="1" ht="16.5" customHeight="1">
      <c r="B120" s="149"/>
      <c r="C120" s="150" t="s">
        <v>150</v>
      </c>
      <c r="D120" s="150" t="s">
        <v>131</v>
      </c>
      <c r="E120" s="151" t="s">
        <v>215</v>
      </c>
      <c r="F120" s="152" t="s">
        <v>216</v>
      </c>
      <c r="G120" s="153" t="s">
        <v>187</v>
      </c>
      <c r="H120" s="154">
        <v>316.20800000000003</v>
      </c>
      <c r="I120" s="155"/>
      <c r="J120" s="155">
        <f>ROUND(I120*H120,2)</f>
        <v>0</v>
      </c>
      <c r="K120" s="152" t="s">
        <v>188</v>
      </c>
      <c r="L120" s="35"/>
      <c r="M120" s="156" t="s">
        <v>5</v>
      </c>
      <c r="N120" s="157" t="s">
        <v>40</v>
      </c>
      <c r="O120" s="158">
        <v>8.3000000000000004E-2</v>
      </c>
      <c r="P120" s="158">
        <f>O120*H120</f>
        <v>26.245264000000002</v>
      </c>
      <c r="Q120" s="158">
        <v>0</v>
      </c>
      <c r="R120" s="158">
        <f>Q120*H120</f>
        <v>0</v>
      </c>
      <c r="S120" s="158">
        <v>0</v>
      </c>
      <c r="T120" s="159">
        <f>S120*H120</f>
        <v>0</v>
      </c>
      <c r="AR120" s="21" t="s">
        <v>128</v>
      </c>
      <c r="AT120" s="21" t="s">
        <v>131</v>
      </c>
      <c r="AU120" s="21" t="s">
        <v>79</v>
      </c>
      <c r="AY120" s="21" t="s">
        <v>129</v>
      </c>
      <c r="BE120" s="160">
        <f>IF(N120="základní",J120,0)</f>
        <v>0</v>
      </c>
      <c r="BF120" s="160">
        <f>IF(N120="snížená",J120,0)</f>
        <v>0</v>
      </c>
      <c r="BG120" s="160">
        <f>IF(N120="zákl. přenesená",J120,0)</f>
        <v>0</v>
      </c>
      <c r="BH120" s="160">
        <f>IF(N120="sníž. přenesená",J120,0)</f>
        <v>0</v>
      </c>
      <c r="BI120" s="160">
        <f>IF(N120="nulová",J120,0)</f>
        <v>0</v>
      </c>
      <c r="BJ120" s="21" t="s">
        <v>77</v>
      </c>
      <c r="BK120" s="160">
        <f>ROUND(I120*H120,2)</f>
        <v>0</v>
      </c>
      <c r="BL120" s="21" t="s">
        <v>128</v>
      </c>
      <c r="BM120" s="21" t="s">
        <v>217</v>
      </c>
    </row>
    <row r="121" spans="2:65" s="1" customFormat="1" ht="16.5" customHeight="1">
      <c r="B121" s="149"/>
      <c r="C121" s="150" t="s">
        <v>153</v>
      </c>
      <c r="D121" s="150" t="s">
        <v>131</v>
      </c>
      <c r="E121" s="151" t="s">
        <v>218</v>
      </c>
      <c r="F121" s="152" t="s">
        <v>219</v>
      </c>
      <c r="G121" s="153" t="s">
        <v>187</v>
      </c>
      <c r="H121" s="154">
        <v>316.20800000000003</v>
      </c>
      <c r="I121" s="155"/>
      <c r="J121" s="155">
        <f>ROUND(I121*H121,2)</f>
        <v>0</v>
      </c>
      <c r="K121" s="152" t="s">
        <v>188</v>
      </c>
      <c r="L121" s="35"/>
      <c r="M121" s="156" t="s">
        <v>5</v>
      </c>
      <c r="N121" s="157" t="s">
        <v>40</v>
      </c>
      <c r="O121" s="158">
        <v>8.9999999999999993E-3</v>
      </c>
      <c r="P121" s="158">
        <f>O121*H121</f>
        <v>2.845872</v>
      </c>
      <c r="Q121" s="158">
        <v>0</v>
      </c>
      <c r="R121" s="158">
        <f>Q121*H121</f>
        <v>0</v>
      </c>
      <c r="S121" s="158">
        <v>0</v>
      </c>
      <c r="T121" s="159">
        <f>S121*H121</f>
        <v>0</v>
      </c>
      <c r="AR121" s="21" t="s">
        <v>128</v>
      </c>
      <c r="AT121" s="21" t="s">
        <v>131</v>
      </c>
      <c r="AU121" s="21" t="s">
        <v>79</v>
      </c>
      <c r="AY121" s="21" t="s">
        <v>129</v>
      </c>
      <c r="BE121" s="160">
        <f>IF(N121="základní",J121,0)</f>
        <v>0</v>
      </c>
      <c r="BF121" s="160">
        <f>IF(N121="snížená",J121,0)</f>
        <v>0</v>
      </c>
      <c r="BG121" s="160">
        <f>IF(N121="zákl. přenesená",J121,0)</f>
        <v>0</v>
      </c>
      <c r="BH121" s="160">
        <f>IF(N121="sníž. přenesená",J121,0)</f>
        <v>0</v>
      </c>
      <c r="BI121" s="160">
        <f>IF(N121="nulová",J121,0)</f>
        <v>0</v>
      </c>
      <c r="BJ121" s="21" t="s">
        <v>77</v>
      </c>
      <c r="BK121" s="160">
        <f>ROUND(I121*H121,2)</f>
        <v>0</v>
      </c>
      <c r="BL121" s="21" t="s">
        <v>128</v>
      </c>
      <c r="BM121" s="21" t="s">
        <v>220</v>
      </c>
    </row>
    <row r="122" spans="2:65" s="1" customFormat="1" ht="16.5" customHeight="1">
      <c r="B122" s="149"/>
      <c r="C122" s="150" t="s">
        <v>221</v>
      </c>
      <c r="D122" s="150" t="s">
        <v>131</v>
      </c>
      <c r="E122" s="151" t="s">
        <v>222</v>
      </c>
      <c r="F122" s="152" t="s">
        <v>223</v>
      </c>
      <c r="G122" s="153" t="s">
        <v>224</v>
      </c>
      <c r="H122" s="154">
        <v>316.20800000000003</v>
      </c>
      <c r="I122" s="155"/>
      <c r="J122" s="155">
        <f>ROUND(I122*H122,2)</f>
        <v>0</v>
      </c>
      <c r="K122" s="152" t="s">
        <v>188</v>
      </c>
      <c r="L122" s="35"/>
      <c r="M122" s="156" t="s">
        <v>5</v>
      </c>
      <c r="N122" s="157" t="s">
        <v>40</v>
      </c>
      <c r="O122" s="158">
        <v>0</v>
      </c>
      <c r="P122" s="158">
        <f>O122*H122</f>
        <v>0</v>
      </c>
      <c r="Q122" s="158">
        <v>0</v>
      </c>
      <c r="R122" s="158">
        <f>Q122*H122</f>
        <v>0</v>
      </c>
      <c r="S122" s="158">
        <v>0</v>
      </c>
      <c r="T122" s="159">
        <f>S122*H122</f>
        <v>0</v>
      </c>
      <c r="AR122" s="21" t="s">
        <v>128</v>
      </c>
      <c r="AT122" s="21" t="s">
        <v>131</v>
      </c>
      <c r="AU122" s="21" t="s">
        <v>79</v>
      </c>
      <c r="AY122" s="21" t="s">
        <v>129</v>
      </c>
      <c r="BE122" s="160">
        <f>IF(N122="základní",J122,0)</f>
        <v>0</v>
      </c>
      <c r="BF122" s="160">
        <f>IF(N122="snížená",J122,0)</f>
        <v>0</v>
      </c>
      <c r="BG122" s="160">
        <f>IF(N122="zákl. přenesená",J122,0)</f>
        <v>0</v>
      </c>
      <c r="BH122" s="160">
        <f>IF(N122="sníž. přenesená",J122,0)</f>
        <v>0</v>
      </c>
      <c r="BI122" s="160">
        <f>IF(N122="nulová",J122,0)</f>
        <v>0</v>
      </c>
      <c r="BJ122" s="21" t="s">
        <v>77</v>
      </c>
      <c r="BK122" s="160">
        <f>ROUND(I122*H122,2)</f>
        <v>0</v>
      </c>
      <c r="BL122" s="21" t="s">
        <v>128</v>
      </c>
      <c r="BM122" s="21" t="s">
        <v>225</v>
      </c>
    </row>
    <row r="123" spans="2:65" s="1" customFormat="1" ht="16.5" customHeight="1">
      <c r="B123" s="149"/>
      <c r="C123" s="150" t="s">
        <v>226</v>
      </c>
      <c r="D123" s="150" t="s">
        <v>131</v>
      </c>
      <c r="E123" s="151" t="s">
        <v>227</v>
      </c>
      <c r="F123" s="152" t="s">
        <v>228</v>
      </c>
      <c r="G123" s="153" t="s">
        <v>187</v>
      </c>
      <c r="H123" s="154">
        <v>48.868000000000002</v>
      </c>
      <c r="I123" s="155"/>
      <c r="J123" s="155">
        <f>ROUND(I123*H123,2)</f>
        <v>0</v>
      </c>
      <c r="K123" s="152" t="s">
        <v>188</v>
      </c>
      <c r="L123" s="35"/>
      <c r="M123" s="156" t="s">
        <v>5</v>
      </c>
      <c r="N123" s="157" t="s">
        <v>40</v>
      </c>
      <c r="O123" s="158">
        <v>0.29899999999999999</v>
      </c>
      <c r="P123" s="158">
        <f>O123*H123</f>
        <v>14.611532</v>
      </c>
      <c r="Q123" s="158">
        <v>0</v>
      </c>
      <c r="R123" s="158">
        <f>Q123*H123</f>
        <v>0</v>
      </c>
      <c r="S123" s="158">
        <v>0</v>
      </c>
      <c r="T123" s="159">
        <f>S123*H123</f>
        <v>0</v>
      </c>
      <c r="AR123" s="21" t="s">
        <v>128</v>
      </c>
      <c r="AT123" s="21" t="s">
        <v>131</v>
      </c>
      <c r="AU123" s="21" t="s">
        <v>79</v>
      </c>
      <c r="AY123" s="21" t="s">
        <v>129</v>
      </c>
      <c r="BE123" s="160">
        <f>IF(N123="základní",J123,0)</f>
        <v>0</v>
      </c>
      <c r="BF123" s="160">
        <f>IF(N123="snížená",J123,0)</f>
        <v>0</v>
      </c>
      <c r="BG123" s="160">
        <f>IF(N123="zákl. přenesená",J123,0)</f>
        <v>0</v>
      </c>
      <c r="BH123" s="160">
        <f>IF(N123="sníž. přenesená",J123,0)</f>
        <v>0</v>
      </c>
      <c r="BI123" s="160">
        <f>IF(N123="nulová",J123,0)</f>
        <v>0</v>
      </c>
      <c r="BJ123" s="21" t="s">
        <v>77</v>
      </c>
      <c r="BK123" s="160">
        <f>ROUND(I123*H123,2)</f>
        <v>0</v>
      </c>
      <c r="BL123" s="21" t="s">
        <v>128</v>
      </c>
      <c r="BM123" s="21" t="s">
        <v>229</v>
      </c>
    </row>
    <row r="124" spans="2:65" s="11" customFormat="1">
      <c r="B124" s="164"/>
      <c r="D124" s="165" t="s">
        <v>190</v>
      </c>
      <c r="E124" s="166" t="s">
        <v>5</v>
      </c>
      <c r="F124" s="167" t="s">
        <v>230</v>
      </c>
      <c r="H124" s="168">
        <v>33.450000000000003</v>
      </c>
      <c r="L124" s="164"/>
      <c r="M124" s="169"/>
      <c r="N124" s="170"/>
      <c r="O124" s="170"/>
      <c r="P124" s="170"/>
      <c r="Q124" s="170"/>
      <c r="R124" s="170"/>
      <c r="S124" s="170"/>
      <c r="T124" s="171"/>
      <c r="AT124" s="166" t="s">
        <v>190</v>
      </c>
      <c r="AU124" s="166" t="s">
        <v>79</v>
      </c>
      <c r="AV124" s="11" t="s">
        <v>79</v>
      </c>
      <c r="AW124" s="11" t="s">
        <v>32</v>
      </c>
      <c r="AX124" s="11" t="s">
        <v>69</v>
      </c>
      <c r="AY124" s="166" t="s">
        <v>129</v>
      </c>
    </row>
    <row r="125" spans="2:65" s="11" customFormat="1">
      <c r="B125" s="164"/>
      <c r="D125" s="165" t="s">
        <v>190</v>
      </c>
      <c r="E125" s="166" t="s">
        <v>5</v>
      </c>
      <c r="F125" s="167" t="s">
        <v>231</v>
      </c>
      <c r="H125" s="168">
        <v>4.6820000000000004</v>
      </c>
      <c r="L125" s="164"/>
      <c r="M125" s="169"/>
      <c r="N125" s="170"/>
      <c r="O125" s="170"/>
      <c r="P125" s="170"/>
      <c r="Q125" s="170"/>
      <c r="R125" s="170"/>
      <c r="S125" s="170"/>
      <c r="T125" s="171"/>
      <c r="AT125" s="166" t="s">
        <v>190</v>
      </c>
      <c r="AU125" s="166" t="s">
        <v>79</v>
      </c>
      <c r="AV125" s="11" t="s">
        <v>79</v>
      </c>
      <c r="AW125" s="11" t="s">
        <v>32</v>
      </c>
      <c r="AX125" s="11" t="s">
        <v>69</v>
      </c>
      <c r="AY125" s="166" t="s">
        <v>129</v>
      </c>
    </row>
    <row r="126" spans="2:65" s="11" customFormat="1">
      <c r="B126" s="164"/>
      <c r="D126" s="165" t="s">
        <v>190</v>
      </c>
      <c r="E126" s="166" t="s">
        <v>5</v>
      </c>
      <c r="F126" s="167" t="s">
        <v>232</v>
      </c>
      <c r="H126" s="168">
        <v>7.726</v>
      </c>
      <c r="L126" s="164"/>
      <c r="M126" s="169"/>
      <c r="N126" s="170"/>
      <c r="O126" s="170"/>
      <c r="P126" s="170"/>
      <c r="Q126" s="170"/>
      <c r="R126" s="170"/>
      <c r="S126" s="170"/>
      <c r="T126" s="171"/>
      <c r="AT126" s="166" t="s">
        <v>190</v>
      </c>
      <c r="AU126" s="166" t="s">
        <v>79</v>
      </c>
      <c r="AV126" s="11" t="s">
        <v>79</v>
      </c>
      <c r="AW126" s="11" t="s">
        <v>32</v>
      </c>
      <c r="AX126" s="11" t="s">
        <v>69</v>
      </c>
      <c r="AY126" s="166" t="s">
        <v>129</v>
      </c>
    </row>
    <row r="127" spans="2:65" s="11" customFormat="1">
      <c r="B127" s="164"/>
      <c r="D127" s="165" t="s">
        <v>190</v>
      </c>
      <c r="E127" s="166" t="s">
        <v>5</v>
      </c>
      <c r="F127" s="167" t="s">
        <v>233</v>
      </c>
      <c r="H127" s="168">
        <v>0.29199999999999998</v>
      </c>
      <c r="L127" s="164"/>
      <c r="M127" s="169"/>
      <c r="N127" s="170"/>
      <c r="O127" s="170"/>
      <c r="P127" s="170"/>
      <c r="Q127" s="170"/>
      <c r="R127" s="170"/>
      <c r="S127" s="170"/>
      <c r="T127" s="171"/>
      <c r="AT127" s="166" t="s">
        <v>190</v>
      </c>
      <c r="AU127" s="166" t="s">
        <v>79</v>
      </c>
      <c r="AV127" s="11" t="s">
        <v>79</v>
      </c>
      <c r="AW127" s="11" t="s">
        <v>32</v>
      </c>
      <c r="AX127" s="11" t="s">
        <v>69</v>
      </c>
      <c r="AY127" s="166" t="s">
        <v>129</v>
      </c>
    </row>
    <row r="128" spans="2:65" s="11" customFormat="1">
      <c r="B128" s="164"/>
      <c r="D128" s="165" t="s">
        <v>190</v>
      </c>
      <c r="E128" s="166" t="s">
        <v>5</v>
      </c>
      <c r="F128" s="167" t="s">
        <v>234</v>
      </c>
      <c r="H128" s="168">
        <v>2.718</v>
      </c>
      <c r="L128" s="164"/>
      <c r="M128" s="169"/>
      <c r="N128" s="170"/>
      <c r="O128" s="170"/>
      <c r="P128" s="170"/>
      <c r="Q128" s="170"/>
      <c r="R128" s="170"/>
      <c r="S128" s="170"/>
      <c r="T128" s="171"/>
      <c r="AT128" s="166" t="s">
        <v>190</v>
      </c>
      <c r="AU128" s="166" t="s">
        <v>79</v>
      </c>
      <c r="AV128" s="11" t="s">
        <v>79</v>
      </c>
      <c r="AW128" s="11" t="s">
        <v>32</v>
      </c>
      <c r="AX128" s="11" t="s">
        <v>69</v>
      </c>
      <c r="AY128" s="166" t="s">
        <v>129</v>
      </c>
    </row>
    <row r="129" spans="2:65" s="1" customFormat="1" ht="16.5" customHeight="1">
      <c r="B129" s="149"/>
      <c r="C129" s="172" t="s">
        <v>80</v>
      </c>
      <c r="D129" s="172" t="s">
        <v>235</v>
      </c>
      <c r="E129" s="173" t="s">
        <v>236</v>
      </c>
      <c r="F129" s="174" t="s">
        <v>237</v>
      </c>
      <c r="G129" s="175" t="s">
        <v>224</v>
      </c>
      <c r="H129" s="176">
        <v>97.736000000000004</v>
      </c>
      <c r="I129" s="177"/>
      <c r="J129" s="177">
        <f>ROUND(I129*H129,2)</f>
        <v>0</v>
      </c>
      <c r="K129" s="174" t="s">
        <v>188</v>
      </c>
      <c r="L129" s="178"/>
      <c r="M129" s="179" t="s">
        <v>5</v>
      </c>
      <c r="N129" s="180" t="s">
        <v>40</v>
      </c>
      <c r="O129" s="158">
        <v>0</v>
      </c>
      <c r="P129" s="158">
        <f>O129*H129</f>
        <v>0</v>
      </c>
      <c r="Q129" s="158">
        <v>1</v>
      </c>
      <c r="R129" s="158">
        <f>Q129*H129</f>
        <v>97.736000000000004</v>
      </c>
      <c r="S129" s="158">
        <v>0</v>
      </c>
      <c r="T129" s="159">
        <f>S129*H129</f>
        <v>0</v>
      </c>
      <c r="AR129" s="21" t="s">
        <v>221</v>
      </c>
      <c r="AT129" s="21" t="s">
        <v>235</v>
      </c>
      <c r="AU129" s="21" t="s">
        <v>79</v>
      </c>
      <c r="AY129" s="21" t="s">
        <v>129</v>
      </c>
      <c r="BE129" s="160">
        <f>IF(N129="základní",J129,0)</f>
        <v>0</v>
      </c>
      <c r="BF129" s="160">
        <f>IF(N129="snížená",J129,0)</f>
        <v>0</v>
      </c>
      <c r="BG129" s="160">
        <f>IF(N129="zákl. přenesená",J129,0)</f>
        <v>0</v>
      </c>
      <c r="BH129" s="160">
        <f>IF(N129="sníž. přenesená",J129,0)</f>
        <v>0</v>
      </c>
      <c r="BI129" s="160">
        <f>IF(N129="nulová",J129,0)</f>
        <v>0</v>
      </c>
      <c r="BJ129" s="21" t="s">
        <v>77</v>
      </c>
      <c r="BK129" s="160">
        <f>ROUND(I129*H129,2)</f>
        <v>0</v>
      </c>
      <c r="BL129" s="21" t="s">
        <v>128</v>
      </c>
      <c r="BM129" s="21" t="s">
        <v>238</v>
      </c>
    </row>
    <row r="130" spans="2:65" s="11" customFormat="1">
      <c r="B130" s="164"/>
      <c r="D130" s="165" t="s">
        <v>190</v>
      </c>
      <c r="F130" s="167" t="s">
        <v>239</v>
      </c>
      <c r="H130" s="168">
        <v>97.736000000000004</v>
      </c>
      <c r="L130" s="164"/>
      <c r="M130" s="169"/>
      <c r="N130" s="170"/>
      <c r="O130" s="170"/>
      <c r="P130" s="170"/>
      <c r="Q130" s="170"/>
      <c r="R130" s="170"/>
      <c r="S130" s="170"/>
      <c r="T130" s="171"/>
      <c r="AT130" s="166" t="s">
        <v>190</v>
      </c>
      <c r="AU130" s="166" t="s">
        <v>79</v>
      </c>
      <c r="AV130" s="11" t="s">
        <v>79</v>
      </c>
      <c r="AW130" s="11" t="s">
        <v>6</v>
      </c>
      <c r="AX130" s="11" t="s">
        <v>77</v>
      </c>
      <c r="AY130" s="166" t="s">
        <v>129</v>
      </c>
    </row>
    <row r="131" spans="2:65" s="1" customFormat="1" ht="16.5" customHeight="1">
      <c r="B131" s="149"/>
      <c r="C131" s="150" t="s">
        <v>240</v>
      </c>
      <c r="D131" s="150" t="s">
        <v>131</v>
      </c>
      <c r="E131" s="151" t="s">
        <v>241</v>
      </c>
      <c r="F131" s="152" t="s">
        <v>242</v>
      </c>
      <c r="G131" s="153" t="s">
        <v>243</v>
      </c>
      <c r="H131" s="154">
        <v>427.31599999999997</v>
      </c>
      <c r="I131" s="155"/>
      <c r="J131" s="155">
        <f>ROUND(I131*H131,2)</f>
        <v>0</v>
      </c>
      <c r="K131" s="152" t="s">
        <v>188</v>
      </c>
      <c r="L131" s="35"/>
      <c r="M131" s="156" t="s">
        <v>5</v>
      </c>
      <c r="N131" s="157" t="s">
        <v>40</v>
      </c>
      <c r="O131" s="158">
        <v>1.7999999999999999E-2</v>
      </c>
      <c r="P131" s="158">
        <f>O131*H131</f>
        <v>7.6916879999999992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21" t="s">
        <v>128</v>
      </c>
      <c r="AT131" s="21" t="s">
        <v>131</v>
      </c>
      <c r="AU131" s="21" t="s">
        <v>79</v>
      </c>
      <c r="AY131" s="21" t="s">
        <v>129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21" t="s">
        <v>77</v>
      </c>
      <c r="BK131" s="160">
        <f>ROUND(I131*H131,2)</f>
        <v>0</v>
      </c>
      <c r="BL131" s="21" t="s">
        <v>128</v>
      </c>
      <c r="BM131" s="21" t="s">
        <v>244</v>
      </c>
    </row>
    <row r="132" spans="2:65" s="11" customFormat="1">
      <c r="B132" s="164"/>
      <c r="D132" s="165" t="s">
        <v>190</v>
      </c>
      <c r="E132" s="166" t="s">
        <v>5</v>
      </c>
      <c r="F132" s="167" t="s">
        <v>245</v>
      </c>
      <c r="H132" s="168">
        <v>369.07600000000002</v>
      </c>
      <c r="L132" s="164"/>
      <c r="M132" s="169"/>
      <c r="N132" s="170"/>
      <c r="O132" s="170"/>
      <c r="P132" s="170"/>
      <c r="Q132" s="170"/>
      <c r="R132" s="170"/>
      <c r="S132" s="170"/>
      <c r="T132" s="171"/>
      <c r="AT132" s="166" t="s">
        <v>190</v>
      </c>
      <c r="AU132" s="166" t="s">
        <v>79</v>
      </c>
      <c r="AV132" s="11" t="s">
        <v>79</v>
      </c>
      <c r="AW132" s="11" t="s">
        <v>32</v>
      </c>
      <c r="AX132" s="11" t="s">
        <v>69</v>
      </c>
      <c r="AY132" s="166" t="s">
        <v>129</v>
      </c>
    </row>
    <row r="133" spans="2:65" s="11" customFormat="1">
      <c r="B133" s="164"/>
      <c r="D133" s="165" t="s">
        <v>190</v>
      </c>
      <c r="E133" s="166" t="s">
        <v>5</v>
      </c>
      <c r="F133" s="167" t="s">
        <v>246</v>
      </c>
      <c r="H133" s="168">
        <v>58.24</v>
      </c>
      <c r="L133" s="164"/>
      <c r="M133" s="169"/>
      <c r="N133" s="170"/>
      <c r="O133" s="170"/>
      <c r="P133" s="170"/>
      <c r="Q133" s="170"/>
      <c r="R133" s="170"/>
      <c r="S133" s="170"/>
      <c r="T133" s="171"/>
      <c r="AT133" s="166" t="s">
        <v>190</v>
      </c>
      <c r="AU133" s="166" t="s">
        <v>79</v>
      </c>
      <c r="AV133" s="11" t="s">
        <v>79</v>
      </c>
      <c r="AW133" s="11" t="s">
        <v>32</v>
      </c>
      <c r="AX133" s="11" t="s">
        <v>69</v>
      </c>
      <c r="AY133" s="166" t="s">
        <v>129</v>
      </c>
    </row>
    <row r="134" spans="2:65" s="10" customFormat="1" ht="29.85" customHeight="1">
      <c r="B134" s="137"/>
      <c r="D134" s="138" t="s">
        <v>68</v>
      </c>
      <c r="E134" s="147" t="s">
        <v>79</v>
      </c>
      <c r="F134" s="147" t="s">
        <v>247</v>
      </c>
      <c r="J134" s="148">
        <f>BK134</f>
        <v>0</v>
      </c>
      <c r="L134" s="137"/>
      <c r="M134" s="141"/>
      <c r="N134" s="142"/>
      <c r="O134" s="142"/>
      <c r="P134" s="143">
        <f>SUM(P135:P149)</f>
        <v>146.03931399999999</v>
      </c>
      <c r="Q134" s="142"/>
      <c r="R134" s="143">
        <f>SUM(R135:R149)</f>
        <v>222.74934236000001</v>
      </c>
      <c r="S134" s="142"/>
      <c r="T134" s="144">
        <f>SUM(T135:T149)</f>
        <v>0</v>
      </c>
      <c r="AR134" s="138" t="s">
        <v>77</v>
      </c>
      <c r="AT134" s="145" t="s">
        <v>68</v>
      </c>
      <c r="AU134" s="145" t="s">
        <v>77</v>
      </c>
      <c r="AY134" s="138" t="s">
        <v>129</v>
      </c>
      <c r="BK134" s="146">
        <f>SUM(BK135:BK149)</f>
        <v>0</v>
      </c>
    </row>
    <row r="135" spans="2:65" s="1" customFormat="1" ht="16.5" customHeight="1">
      <c r="B135" s="149"/>
      <c r="C135" s="150" t="s">
        <v>248</v>
      </c>
      <c r="D135" s="150" t="s">
        <v>131</v>
      </c>
      <c r="E135" s="151" t="s">
        <v>249</v>
      </c>
      <c r="F135" s="152" t="s">
        <v>250</v>
      </c>
      <c r="G135" s="153" t="s">
        <v>187</v>
      </c>
      <c r="H135" s="154">
        <v>85.694000000000003</v>
      </c>
      <c r="I135" s="155"/>
      <c r="J135" s="155">
        <f>ROUND(I135*H135,2)</f>
        <v>0</v>
      </c>
      <c r="K135" s="152" t="s">
        <v>188</v>
      </c>
      <c r="L135" s="35"/>
      <c r="M135" s="156" t="s">
        <v>5</v>
      </c>
      <c r="N135" s="157" t="s">
        <v>40</v>
      </c>
      <c r="O135" s="158">
        <v>0.58399999999999996</v>
      </c>
      <c r="P135" s="158">
        <f>O135*H135</f>
        <v>50.045296</v>
      </c>
      <c r="Q135" s="158">
        <v>2.45329</v>
      </c>
      <c r="R135" s="158">
        <f>Q135*H135</f>
        <v>210.23223326000002</v>
      </c>
      <c r="S135" s="158">
        <v>0</v>
      </c>
      <c r="T135" s="159">
        <f>S135*H135</f>
        <v>0</v>
      </c>
      <c r="AR135" s="21" t="s">
        <v>128</v>
      </c>
      <c r="AT135" s="21" t="s">
        <v>131</v>
      </c>
      <c r="AU135" s="21" t="s">
        <v>79</v>
      </c>
      <c r="AY135" s="21" t="s">
        <v>129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21" t="s">
        <v>77</v>
      </c>
      <c r="BK135" s="160">
        <f>ROUND(I135*H135,2)</f>
        <v>0</v>
      </c>
      <c r="BL135" s="21" t="s">
        <v>128</v>
      </c>
      <c r="BM135" s="21" t="s">
        <v>251</v>
      </c>
    </row>
    <row r="136" spans="2:65" s="11" customFormat="1">
      <c r="B136" s="164"/>
      <c r="D136" s="165" t="s">
        <v>190</v>
      </c>
      <c r="E136" s="166" t="s">
        <v>5</v>
      </c>
      <c r="F136" s="167" t="s">
        <v>252</v>
      </c>
      <c r="H136" s="168">
        <v>54.857999999999997</v>
      </c>
      <c r="L136" s="164"/>
      <c r="M136" s="169"/>
      <c r="N136" s="170"/>
      <c r="O136" s="170"/>
      <c r="P136" s="170"/>
      <c r="Q136" s="170"/>
      <c r="R136" s="170"/>
      <c r="S136" s="170"/>
      <c r="T136" s="171"/>
      <c r="AT136" s="166" t="s">
        <v>190</v>
      </c>
      <c r="AU136" s="166" t="s">
        <v>79</v>
      </c>
      <c r="AV136" s="11" t="s">
        <v>79</v>
      </c>
      <c r="AW136" s="11" t="s">
        <v>32</v>
      </c>
      <c r="AX136" s="11" t="s">
        <v>69</v>
      </c>
      <c r="AY136" s="166" t="s">
        <v>129</v>
      </c>
    </row>
    <row r="137" spans="2:65" s="11" customFormat="1">
      <c r="B137" s="164"/>
      <c r="D137" s="165" t="s">
        <v>190</v>
      </c>
      <c r="E137" s="166" t="s">
        <v>5</v>
      </c>
      <c r="F137" s="167" t="s">
        <v>253</v>
      </c>
      <c r="H137" s="168">
        <v>9.3629999999999995</v>
      </c>
      <c r="L137" s="164"/>
      <c r="M137" s="169"/>
      <c r="N137" s="170"/>
      <c r="O137" s="170"/>
      <c r="P137" s="170"/>
      <c r="Q137" s="170"/>
      <c r="R137" s="170"/>
      <c r="S137" s="170"/>
      <c r="T137" s="171"/>
      <c r="AT137" s="166" t="s">
        <v>190</v>
      </c>
      <c r="AU137" s="166" t="s">
        <v>79</v>
      </c>
      <c r="AV137" s="11" t="s">
        <v>79</v>
      </c>
      <c r="AW137" s="11" t="s">
        <v>32</v>
      </c>
      <c r="AX137" s="11" t="s">
        <v>69</v>
      </c>
      <c r="AY137" s="166" t="s">
        <v>129</v>
      </c>
    </row>
    <row r="138" spans="2:65" s="11" customFormat="1">
      <c r="B138" s="164"/>
      <c r="D138" s="165" t="s">
        <v>190</v>
      </c>
      <c r="E138" s="166" t="s">
        <v>5</v>
      </c>
      <c r="F138" s="167" t="s">
        <v>254</v>
      </c>
      <c r="H138" s="168">
        <v>15.452</v>
      </c>
      <c r="L138" s="164"/>
      <c r="M138" s="169"/>
      <c r="N138" s="170"/>
      <c r="O138" s="170"/>
      <c r="P138" s="170"/>
      <c r="Q138" s="170"/>
      <c r="R138" s="170"/>
      <c r="S138" s="170"/>
      <c r="T138" s="171"/>
      <c r="AT138" s="166" t="s">
        <v>190</v>
      </c>
      <c r="AU138" s="166" t="s">
        <v>79</v>
      </c>
      <c r="AV138" s="11" t="s">
        <v>79</v>
      </c>
      <c r="AW138" s="11" t="s">
        <v>32</v>
      </c>
      <c r="AX138" s="11" t="s">
        <v>69</v>
      </c>
      <c r="AY138" s="166" t="s">
        <v>129</v>
      </c>
    </row>
    <row r="139" spans="2:65" s="11" customFormat="1">
      <c r="B139" s="164"/>
      <c r="D139" s="165" t="s">
        <v>190</v>
      </c>
      <c r="E139" s="166" t="s">
        <v>5</v>
      </c>
      <c r="F139" s="167" t="s">
        <v>255</v>
      </c>
      <c r="H139" s="168">
        <v>0.58399999999999996</v>
      </c>
      <c r="L139" s="164"/>
      <c r="M139" s="169"/>
      <c r="N139" s="170"/>
      <c r="O139" s="170"/>
      <c r="P139" s="170"/>
      <c r="Q139" s="170"/>
      <c r="R139" s="170"/>
      <c r="S139" s="170"/>
      <c r="T139" s="171"/>
      <c r="AT139" s="166" t="s">
        <v>190</v>
      </c>
      <c r="AU139" s="166" t="s">
        <v>79</v>
      </c>
      <c r="AV139" s="11" t="s">
        <v>79</v>
      </c>
      <c r="AW139" s="11" t="s">
        <v>32</v>
      </c>
      <c r="AX139" s="11" t="s">
        <v>69</v>
      </c>
      <c r="AY139" s="166" t="s">
        <v>129</v>
      </c>
    </row>
    <row r="140" spans="2:65" s="11" customFormat="1">
      <c r="B140" s="164"/>
      <c r="D140" s="165" t="s">
        <v>190</v>
      </c>
      <c r="E140" s="166" t="s">
        <v>5</v>
      </c>
      <c r="F140" s="167" t="s">
        <v>256</v>
      </c>
      <c r="H140" s="168">
        <v>5.4370000000000003</v>
      </c>
      <c r="L140" s="164"/>
      <c r="M140" s="169"/>
      <c r="N140" s="170"/>
      <c r="O140" s="170"/>
      <c r="P140" s="170"/>
      <c r="Q140" s="170"/>
      <c r="R140" s="170"/>
      <c r="S140" s="170"/>
      <c r="T140" s="171"/>
      <c r="AT140" s="166" t="s">
        <v>190</v>
      </c>
      <c r="AU140" s="166" t="s">
        <v>79</v>
      </c>
      <c r="AV140" s="11" t="s">
        <v>79</v>
      </c>
      <c r="AW140" s="11" t="s">
        <v>32</v>
      </c>
      <c r="AX140" s="11" t="s">
        <v>69</v>
      </c>
      <c r="AY140" s="166" t="s">
        <v>129</v>
      </c>
    </row>
    <row r="141" spans="2:65" s="1" customFormat="1" ht="16.5" customHeight="1">
      <c r="B141" s="149"/>
      <c r="C141" s="150" t="s">
        <v>257</v>
      </c>
      <c r="D141" s="150" t="s">
        <v>131</v>
      </c>
      <c r="E141" s="151" t="s">
        <v>258</v>
      </c>
      <c r="F141" s="152" t="s">
        <v>259</v>
      </c>
      <c r="G141" s="153" t="s">
        <v>243</v>
      </c>
      <c r="H141" s="154">
        <v>246.93299999999999</v>
      </c>
      <c r="I141" s="155"/>
      <c r="J141" s="155">
        <f>ROUND(I141*H141,2)</f>
        <v>0</v>
      </c>
      <c r="K141" s="152" t="s">
        <v>188</v>
      </c>
      <c r="L141" s="35"/>
      <c r="M141" s="156" t="s">
        <v>5</v>
      </c>
      <c r="N141" s="157" t="s">
        <v>40</v>
      </c>
      <c r="O141" s="158">
        <v>0.247</v>
      </c>
      <c r="P141" s="158">
        <f>O141*H141</f>
        <v>60.992450999999996</v>
      </c>
      <c r="Q141" s="158">
        <v>2.6900000000000001E-3</v>
      </c>
      <c r="R141" s="158">
        <f>Q141*H141</f>
        <v>0.66424976999999996</v>
      </c>
      <c r="S141" s="158">
        <v>0</v>
      </c>
      <c r="T141" s="159">
        <f>S141*H141</f>
        <v>0</v>
      </c>
      <c r="AR141" s="21" t="s">
        <v>128</v>
      </c>
      <c r="AT141" s="21" t="s">
        <v>131</v>
      </c>
      <c r="AU141" s="21" t="s">
        <v>79</v>
      </c>
      <c r="AY141" s="21" t="s">
        <v>129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21" t="s">
        <v>77</v>
      </c>
      <c r="BK141" s="160">
        <f>ROUND(I141*H141,2)</f>
        <v>0</v>
      </c>
      <c r="BL141" s="21" t="s">
        <v>128</v>
      </c>
      <c r="BM141" s="21" t="s">
        <v>260</v>
      </c>
    </row>
    <row r="142" spans="2:65" s="11" customFormat="1">
      <c r="B142" s="164"/>
      <c r="D142" s="165" t="s">
        <v>190</v>
      </c>
      <c r="E142" s="166" t="s">
        <v>5</v>
      </c>
      <c r="F142" s="167" t="s">
        <v>261</v>
      </c>
      <c r="H142" s="168">
        <v>228.81100000000001</v>
      </c>
      <c r="L142" s="164"/>
      <c r="M142" s="169"/>
      <c r="N142" s="170"/>
      <c r="O142" s="170"/>
      <c r="P142" s="170"/>
      <c r="Q142" s="170"/>
      <c r="R142" s="170"/>
      <c r="S142" s="170"/>
      <c r="T142" s="171"/>
      <c r="AT142" s="166" t="s">
        <v>190</v>
      </c>
      <c r="AU142" s="166" t="s">
        <v>79</v>
      </c>
      <c r="AV142" s="11" t="s">
        <v>79</v>
      </c>
      <c r="AW142" s="11" t="s">
        <v>32</v>
      </c>
      <c r="AX142" s="11" t="s">
        <v>69</v>
      </c>
      <c r="AY142" s="166" t="s">
        <v>129</v>
      </c>
    </row>
    <row r="143" spans="2:65" s="11" customFormat="1">
      <c r="B143" s="164"/>
      <c r="D143" s="165" t="s">
        <v>190</v>
      </c>
      <c r="E143" s="166" t="s">
        <v>5</v>
      </c>
      <c r="F143" s="167" t="s">
        <v>262</v>
      </c>
      <c r="H143" s="168">
        <v>18.122</v>
      </c>
      <c r="L143" s="164"/>
      <c r="M143" s="169"/>
      <c r="N143" s="170"/>
      <c r="O143" s="170"/>
      <c r="P143" s="170"/>
      <c r="Q143" s="170"/>
      <c r="R143" s="170"/>
      <c r="S143" s="170"/>
      <c r="T143" s="171"/>
      <c r="AT143" s="166" t="s">
        <v>190</v>
      </c>
      <c r="AU143" s="166" t="s">
        <v>79</v>
      </c>
      <c r="AV143" s="11" t="s">
        <v>79</v>
      </c>
      <c r="AW143" s="11" t="s">
        <v>32</v>
      </c>
      <c r="AX143" s="11" t="s">
        <v>69</v>
      </c>
      <c r="AY143" s="166" t="s">
        <v>129</v>
      </c>
    </row>
    <row r="144" spans="2:65" s="1" customFormat="1" ht="16.5" customHeight="1">
      <c r="B144" s="149"/>
      <c r="C144" s="150" t="s">
        <v>263</v>
      </c>
      <c r="D144" s="150" t="s">
        <v>131</v>
      </c>
      <c r="E144" s="151" t="s">
        <v>264</v>
      </c>
      <c r="F144" s="152" t="s">
        <v>265</v>
      </c>
      <c r="G144" s="153" t="s">
        <v>243</v>
      </c>
      <c r="H144" s="154">
        <v>246.93299999999999</v>
      </c>
      <c r="I144" s="155"/>
      <c r="J144" s="155">
        <f>ROUND(I144*H144,2)</f>
        <v>0</v>
      </c>
      <c r="K144" s="152" t="s">
        <v>188</v>
      </c>
      <c r="L144" s="35"/>
      <c r="M144" s="156" t="s">
        <v>5</v>
      </c>
      <c r="N144" s="157" t="s">
        <v>40</v>
      </c>
      <c r="O144" s="158">
        <v>8.3000000000000004E-2</v>
      </c>
      <c r="P144" s="158">
        <f>O144*H144</f>
        <v>20.495439000000001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AR144" s="21" t="s">
        <v>128</v>
      </c>
      <c r="AT144" s="21" t="s">
        <v>131</v>
      </c>
      <c r="AU144" s="21" t="s">
        <v>79</v>
      </c>
      <c r="AY144" s="21" t="s">
        <v>129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21" t="s">
        <v>77</v>
      </c>
      <c r="BK144" s="160">
        <f>ROUND(I144*H144,2)</f>
        <v>0</v>
      </c>
      <c r="BL144" s="21" t="s">
        <v>128</v>
      </c>
      <c r="BM144" s="21" t="s">
        <v>266</v>
      </c>
    </row>
    <row r="145" spans="2:65" s="1" customFormat="1" ht="16.5" customHeight="1">
      <c r="B145" s="149"/>
      <c r="C145" s="150" t="s">
        <v>11</v>
      </c>
      <c r="D145" s="150" t="s">
        <v>131</v>
      </c>
      <c r="E145" s="151" t="s">
        <v>267</v>
      </c>
      <c r="F145" s="152" t="s">
        <v>268</v>
      </c>
      <c r="G145" s="153" t="s">
        <v>187</v>
      </c>
      <c r="H145" s="154">
        <v>4.7969999999999997</v>
      </c>
      <c r="I145" s="155"/>
      <c r="J145" s="155">
        <f>ROUND(I145*H145,2)</f>
        <v>0</v>
      </c>
      <c r="K145" s="152" t="s">
        <v>188</v>
      </c>
      <c r="L145" s="35"/>
      <c r="M145" s="156" t="s">
        <v>5</v>
      </c>
      <c r="N145" s="157" t="s">
        <v>40</v>
      </c>
      <c r="O145" s="158">
        <v>0.58399999999999996</v>
      </c>
      <c r="P145" s="158">
        <f>O145*H145</f>
        <v>2.8014479999999997</v>
      </c>
      <c r="Q145" s="158">
        <v>2.45329</v>
      </c>
      <c r="R145" s="158">
        <f>Q145*H145</f>
        <v>11.768432129999999</v>
      </c>
      <c r="S145" s="158">
        <v>0</v>
      </c>
      <c r="T145" s="159">
        <f>S145*H145</f>
        <v>0</v>
      </c>
      <c r="AR145" s="21" t="s">
        <v>128</v>
      </c>
      <c r="AT145" s="21" t="s">
        <v>131</v>
      </c>
      <c r="AU145" s="21" t="s">
        <v>79</v>
      </c>
      <c r="AY145" s="21" t="s">
        <v>129</v>
      </c>
      <c r="BE145" s="160">
        <f>IF(N145="základní",J145,0)</f>
        <v>0</v>
      </c>
      <c r="BF145" s="160">
        <f>IF(N145="snížená",J145,0)</f>
        <v>0</v>
      </c>
      <c r="BG145" s="160">
        <f>IF(N145="zákl. přenesená",J145,0)</f>
        <v>0</v>
      </c>
      <c r="BH145" s="160">
        <f>IF(N145="sníž. přenesená",J145,0)</f>
        <v>0</v>
      </c>
      <c r="BI145" s="160">
        <f>IF(N145="nulová",J145,0)</f>
        <v>0</v>
      </c>
      <c r="BJ145" s="21" t="s">
        <v>77</v>
      </c>
      <c r="BK145" s="160">
        <f>ROUND(I145*H145,2)</f>
        <v>0</v>
      </c>
      <c r="BL145" s="21" t="s">
        <v>128</v>
      </c>
      <c r="BM145" s="21" t="s">
        <v>269</v>
      </c>
    </row>
    <row r="146" spans="2:65" s="11" customFormat="1">
      <c r="B146" s="164"/>
      <c r="D146" s="165" t="s">
        <v>190</v>
      </c>
      <c r="E146" s="166" t="s">
        <v>5</v>
      </c>
      <c r="F146" s="167" t="s">
        <v>270</v>
      </c>
      <c r="H146" s="168">
        <v>4.7969999999999997</v>
      </c>
      <c r="L146" s="164"/>
      <c r="M146" s="169"/>
      <c r="N146" s="170"/>
      <c r="O146" s="170"/>
      <c r="P146" s="170"/>
      <c r="Q146" s="170"/>
      <c r="R146" s="170"/>
      <c r="S146" s="170"/>
      <c r="T146" s="171"/>
      <c r="AT146" s="166" t="s">
        <v>190</v>
      </c>
      <c r="AU146" s="166" t="s">
        <v>79</v>
      </c>
      <c r="AV146" s="11" t="s">
        <v>79</v>
      </c>
      <c r="AW146" s="11" t="s">
        <v>32</v>
      </c>
      <c r="AX146" s="11" t="s">
        <v>77</v>
      </c>
      <c r="AY146" s="166" t="s">
        <v>129</v>
      </c>
    </row>
    <row r="147" spans="2:65" s="1" customFormat="1" ht="16.5" customHeight="1">
      <c r="B147" s="149"/>
      <c r="C147" s="150" t="s">
        <v>271</v>
      </c>
      <c r="D147" s="150" t="s">
        <v>131</v>
      </c>
      <c r="E147" s="151" t="s">
        <v>272</v>
      </c>
      <c r="F147" s="152" t="s">
        <v>273</v>
      </c>
      <c r="G147" s="153" t="s">
        <v>243</v>
      </c>
      <c r="H147" s="154">
        <v>31.98</v>
      </c>
      <c r="I147" s="155"/>
      <c r="J147" s="155">
        <f>ROUND(I147*H147,2)</f>
        <v>0</v>
      </c>
      <c r="K147" s="152" t="s">
        <v>188</v>
      </c>
      <c r="L147" s="35"/>
      <c r="M147" s="156" t="s">
        <v>5</v>
      </c>
      <c r="N147" s="157" t="s">
        <v>40</v>
      </c>
      <c r="O147" s="158">
        <v>0.27400000000000002</v>
      </c>
      <c r="P147" s="158">
        <f>O147*H147</f>
        <v>8.7625200000000003</v>
      </c>
      <c r="Q147" s="158">
        <v>2.64E-3</v>
      </c>
      <c r="R147" s="158">
        <f>Q147*H147</f>
        <v>8.4427199999999994E-2</v>
      </c>
      <c r="S147" s="158">
        <v>0</v>
      </c>
      <c r="T147" s="159">
        <f>S147*H147</f>
        <v>0</v>
      </c>
      <c r="AR147" s="21" t="s">
        <v>128</v>
      </c>
      <c r="AT147" s="21" t="s">
        <v>131</v>
      </c>
      <c r="AU147" s="21" t="s">
        <v>79</v>
      </c>
      <c r="AY147" s="21" t="s">
        <v>129</v>
      </c>
      <c r="BE147" s="160">
        <f>IF(N147="základní",J147,0)</f>
        <v>0</v>
      </c>
      <c r="BF147" s="160">
        <f>IF(N147="snížená",J147,0)</f>
        <v>0</v>
      </c>
      <c r="BG147" s="160">
        <f>IF(N147="zákl. přenesená",J147,0)</f>
        <v>0</v>
      </c>
      <c r="BH147" s="160">
        <f>IF(N147="sníž. přenesená",J147,0)</f>
        <v>0</v>
      </c>
      <c r="BI147" s="160">
        <f>IF(N147="nulová",J147,0)</f>
        <v>0</v>
      </c>
      <c r="BJ147" s="21" t="s">
        <v>77</v>
      </c>
      <c r="BK147" s="160">
        <f>ROUND(I147*H147,2)</f>
        <v>0</v>
      </c>
      <c r="BL147" s="21" t="s">
        <v>128</v>
      </c>
      <c r="BM147" s="21" t="s">
        <v>274</v>
      </c>
    </row>
    <row r="148" spans="2:65" s="11" customFormat="1">
      <c r="B148" s="164"/>
      <c r="D148" s="165" t="s">
        <v>190</v>
      </c>
      <c r="E148" s="166" t="s">
        <v>5</v>
      </c>
      <c r="F148" s="167" t="s">
        <v>275</v>
      </c>
      <c r="H148" s="168">
        <v>31.98</v>
      </c>
      <c r="L148" s="164"/>
      <c r="M148" s="169"/>
      <c r="N148" s="170"/>
      <c r="O148" s="170"/>
      <c r="P148" s="170"/>
      <c r="Q148" s="170"/>
      <c r="R148" s="170"/>
      <c r="S148" s="170"/>
      <c r="T148" s="171"/>
      <c r="AT148" s="166" t="s">
        <v>190</v>
      </c>
      <c r="AU148" s="166" t="s">
        <v>79</v>
      </c>
      <c r="AV148" s="11" t="s">
        <v>79</v>
      </c>
      <c r="AW148" s="11" t="s">
        <v>32</v>
      </c>
      <c r="AX148" s="11" t="s">
        <v>77</v>
      </c>
      <c r="AY148" s="166" t="s">
        <v>129</v>
      </c>
    </row>
    <row r="149" spans="2:65" s="1" customFormat="1" ht="16.5" customHeight="1">
      <c r="B149" s="149"/>
      <c r="C149" s="150" t="s">
        <v>276</v>
      </c>
      <c r="D149" s="150" t="s">
        <v>131</v>
      </c>
      <c r="E149" s="151" t="s">
        <v>277</v>
      </c>
      <c r="F149" s="152" t="s">
        <v>278</v>
      </c>
      <c r="G149" s="153" t="s">
        <v>243</v>
      </c>
      <c r="H149" s="154">
        <v>31.98</v>
      </c>
      <c r="I149" s="155"/>
      <c r="J149" s="155">
        <f>ROUND(I149*H149,2)</f>
        <v>0</v>
      </c>
      <c r="K149" s="152" t="s">
        <v>188</v>
      </c>
      <c r="L149" s="35"/>
      <c r="M149" s="156" t="s">
        <v>5</v>
      </c>
      <c r="N149" s="157" t="s">
        <v>40</v>
      </c>
      <c r="O149" s="158">
        <v>9.1999999999999998E-2</v>
      </c>
      <c r="P149" s="158">
        <f>O149*H149</f>
        <v>2.9421599999999999</v>
      </c>
      <c r="Q149" s="158">
        <v>0</v>
      </c>
      <c r="R149" s="158">
        <f>Q149*H149</f>
        <v>0</v>
      </c>
      <c r="S149" s="158">
        <v>0</v>
      </c>
      <c r="T149" s="159">
        <f>S149*H149</f>
        <v>0</v>
      </c>
      <c r="AR149" s="21" t="s">
        <v>128</v>
      </c>
      <c r="AT149" s="21" t="s">
        <v>131</v>
      </c>
      <c r="AU149" s="21" t="s">
        <v>79</v>
      </c>
      <c r="AY149" s="21" t="s">
        <v>129</v>
      </c>
      <c r="BE149" s="160">
        <f>IF(N149="základní",J149,0)</f>
        <v>0</v>
      </c>
      <c r="BF149" s="160">
        <f>IF(N149="snížená",J149,0)</f>
        <v>0</v>
      </c>
      <c r="BG149" s="160">
        <f>IF(N149="zákl. přenesená",J149,0)</f>
        <v>0</v>
      </c>
      <c r="BH149" s="160">
        <f>IF(N149="sníž. přenesená",J149,0)</f>
        <v>0</v>
      </c>
      <c r="BI149" s="160">
        <f>IF(N149="nulová",J149,0)</f>
        <v>0</v>
      </c>
      <c r="BJ149" s="21" t="s">
        <v>77</v>
      </c>
      <c r="BK149" s="160">
        <f>ROUND(I149*H149,2)</f>
        <v>0</v>
      </c>
      <c r="BL149" s="21" t="s">
        <v>128</v>
      </c>
      <c r="BM149" s="21" t="s">
        <v>279</v>
      </c>
    </row>
    <row r="150" spans="2:65" s="10" customFormat="1" ht="29.85" customHeight="1">
      <c r="B150" s="137"/>
      <c r="D150" s="138" t="s">
        <v>68</v>
      </c>
      <c r="E150" s="147" t="s">
        <v>139</v>
      </c>
      <c r="F150" s="147" t="s">
        <v>280</v>
      </c>
      <c r="J150" s="148">
        <f>BK150</f>
        <v>0</v>
      </c>
      <c r="L150" s="137"/>
      <c r="M150" s="141"/>
      <c r="N150" s="142"/>
      <c r="O150" s="142"/>
      <c r="P150" s="143">
        <f>SUM(P151:P199)</f>
        <v>569.56090399999994</v>
      </c>
      <c r="Q150" s="142"/>
      <c r="R150" s="143">
        <f>SUM(R151:R199)</f>
        <v>111.53765261999999</v>
      </c>
      <c r="S150" s="142"/>
      <c r="T150" s="144">
        <f>SUM(T151:T199)</f>
        <v>0</v>
      </c>
      <c r="AR150" s="138" t="s">
        <v>77</v>
      </c>
      <c r="AT150" s="145" t="s">
        <v>68</v>
      </c>
      <c r="AU150" s="145" t="s">
        <v>77</v>
      </c>
      <c r="AY150" s="138" t="s">
        <v>129</v>
      </c>
      <c r="BK150" s="146">
        <f>SUM(BK151:BK199)</f>
        <v>0</v>
      </c>
    </row>
    <row r="151" spans="2:65" s="1" customFormat="1" ht="25.5" customHeight="1">
      <c r="B151" s="149"/>
      <c r="C151" s="150" t="s">
        <v>281</v>
      </c>
      <c r="D151" s="150" t="s">
        <v>131</v>
      </c>
      <c r="E151" s="151" t="s">
        <v>282</v>
      </c>
      <c r="F151" s="152" t="s">
        <v>283</v>
      </c>
      <c r="G151" s="153" t="s">
        <v>243</v>
      </c>
      <c r="H151" s="154">
        <v>61.96</v>
      </c>
      <c r="I151" s="155"/>
      <c r="J151" s="155">
        <f>ROUND(I151*H151,2)</f>
        <v>0</v>
      </c>
      <c r="K151" s="152" t="s">
        <v>188</v>
      </c>
      <c r="L151" s="35"/>
      <c r="M151" s="156" t="s">
        <v>5</v>
      </c>
      <c r="N151" s="157" t="s">
        <v>40</v>
      </c>
      <c r="O151" s="158">
        <v>0.69</v>
      </c>
      <c r="P151" s="158">
        <f>O151*H151</f>
        <v>42.752399999999994</v>
      </c>
      <c r="Q151" s="158">
        <v>0.22158</v>
      </c>
      <c r="R151" s="158">
        <f>Q151*H151</f>
        <v>13.729096800000001</v>
      </c>
      <c r="S151" s="158">
        <v>0</v>
      </c>
      <c r="T151" s="159">
        <f>S151*H151</f>
        <v>0</v>
      </c>
      <c r="AR151" s="21" t="s">
        <v>128</v>
      </c>
      <c r="AT151" s="21" t="s">
        <v>131</v>
      </c>
      <c r="AU151" s="21" t="s">
        <v>79</v>
      </c>
      <c r="AY151" s="21" t="s">
        <v>129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21" t="s">
        <v>77</v>
      </c>
      <c r="BK151" s="160">
        <f>ROUND(I151*H151,2)</f>
        <v>0</v>
      </c>
      <c r="BL151" s="21" t="s">
        <v>128</v>
      </c>
      <c r="BM151" s="21" t="s">
        <v>284</v>
      </c>
    </row>
    <row r="152" spans="2:65" s="11" customFormat="1">
      <c r="B152" s="164"/>
      <c r="D152" s="165" t="s">
        <v>190</v>
      </c>
      <c r="E152" s="166" t="s">
        <v>5</v>
      </c>
      <c r="F152" s="167" t="s">
        <v>285</v>
      </c>
      <c r="H152" s="168">
        <v>68.575000000000003</v>
      </c>
      <c r="L152" s="164"/>
      <c r="M152" s="169"/>
      <c r="N152" s="170"/>
      <c r="O152" s="170"/>
      <c r="P152" s="170"/>
      <c r="Q152" s="170"/>
      <c r="R152" s="170"/>
      <c r="S152" s="170"/>
      <c r="T152" s="171"/>
      <c r="AT152" s="166" t="s">
        <v>190</v>
      </c>
      <c r="AU152" s="166" t="s">
        <v>79</v>
      </c>
      <c r="AV152" s="11" t="s">
        <v>79</v>
      </c>
      <c r="AW152" s="11" t="s">
        <v>32</v>
      </c>
      <c r="AX152" s="11" t="s">
        <v>69</v>
      </c>
      <c r="AY152" s="166" t="s">
        <v>129</v>
      </c>
    </row>
    <row r="153" spans="2:65" s="11" customFormat="1">
      <c r="B153" s="164"/>
      <c r="D153" s="165" t="s">
        <v>190</v>
      </c>
      <c r="E153" s="166" t="s">
        <v>5</v>
      </c>
      <c r="F153" s="167" t="s">
        <v>286</v>
      </c>
      <c r="H153" s="168">
        <v>-6.6150000000000002</v>
      </c>
      <c r="L153" s="164"/>
      <c r="M153" s="169"/>
      <c r="N153" s="170"/>
      <c r="O153" s="170"/>
      <c r="P153" s="170"/>
      <c r="Q153" s="170"/>
      <c r="R153" s="170"/>
      <c r="S153" s="170"/>
      <c r="T153" s="171"/>
      <c r="AT153" s="166" t="s">
        <v>190</v>
      </c>
      <c r="AU153" s="166" t="s">
        <v>79</v>
      </c>
      <c r="AV153" s="11" t="s">
        <v>79</v>
      </c>
      <c r="AW153" s="11" t="s">
        <v>32</v>
      </c>
      <c r="AX153" s="11" t="s">
        <v>69</v>
      </c>
      <c r="AY153" s="166" t="s">
        <v>129</v>
      </c>
    </row>
    <row r="154" spans="2:65" s="1" customFormat="1" ht="25.5" customHeight="1">
      <c r="B154" s="149"/>
      <c r="C154" s="150" t="s">
        <v>287</v>
      </c>
      <c r="D154" s="150" t="s">
        <v>131</v>
      </c>
      <c r="E154" s="151" t="s">
        <v>288</v>
      </c>
      <c r="F154" s="152" t="s">
        <v>289</v>
      </c>
      <c r="G154" s="153" t="s">
        <v>243</v>
      </c>
      <c r="H154" s="154">
        <v>30.963000000000001</v>
      </c>
      <c r="I154" s="155"/>
      <c r="J154" s="155">
        <f>ROUND(I154*H154,2)</f>
        <v>0</v>
      </c>
      <c r="K154" s="152" t="s">
        <v>188</v>
      </c>
      <c r="L154" s="35"/>
      <c r="M154" s="156" t="s">
        <v>5</v>
      </c>
      <c r="N154" s="157" t="s">
        <v>40</v>
      </c>
      <c r="O154" s="158">
        <v>1.018</v>
      </c>
      <c r="P154" s="158">
        <f>O154*H154</f>
        <v>31.520334000000002</v>
      </c>
      <c r="Q154" s="158">
        <v>0.23405000000000001</v>
      </c>
      <c r="R154" s="158">
        <f>Q154*H154</f>
        <v>7.2468901500000005</v>
      </c>
      <c r="S154" s="158">
        <v>0</v>
      </c>
      <c r="T154" s="159">
        <f>S154*H154</f>
        <v>0</v>
      </c>
      <c r="AR154" s="21" t="s">
        <v>128</v>
      </c>
      <c r="AT154" s="21" t="s">
        <v>131</v>
      </c>
      <c r="AU154" s="21" t="s">
        <v>79</v>
      </c>
      <c r="AY154" s="21" t="s">
        <v>129</v>
      </c>
      <c r="BE154" s="160">
        <f>IF(N154="základní",J154,0)</f>
        <v>0</v>
      </c>
      <c r="BF154" s="160">
        <f>IF(N154="snížená",J154,0)</f>
        <v>0</v>
      </c>
      <c r="BG154" s="160">
        <f>IF(N154="zákl. přenesená",J154,0)</f>
        <v>0</v>
      </c>
      <c r="BH154" s="160">
        <f>IF(N154="sníž. přenesená",J154,0)</f>
        <v>0</v>
      </c>
      <c r="BI154" s="160">
        <f>IF(N154="nulová",J154,0)</f>
        <v>0</v>
      </c>
      <c r="BJ154" s="21" t="s">
        <v>77</v>
      </c>
      <c r="BK154" s="160">
        <f>ROUND(I154*H154,2)</f>
        <v>0</v>
      </c>
      <c r="BL154" s="21" t="s">
        <v>128</v>
      </c>
      <c r="BM154" s="21" t="s">
        <v>290</v>
      </c>
    </row>
    <row r="155" spans="2:65" s="11" customFormat="1">
      <c r="B155" s="164"/>
      <c r="D155" s="165" t="s">
        <v>190</v>
      </c>
      <c r="E155" s="166" t="s">
        <v>5</v>
      </c>
      <c r="F155" s="167" t="s">
        <v>291</v>
      </c>
      <c r="H155" s="168">
        <v>30.963000000000001</v>
      </c>
      <c r="L155" s="164"/>
      <c r="M155" s="169"/>
      <c r="N155" s="170"/>
      <c r="O155" s="170"/>
      <c r="P155" s="170"/>
      <c r="Q155" s="170"/>
      <c r="R155" s="170"/>
      <c r="S155" s="170"/>
      <c r="T155" s="171"/>
      <c r="AT155" s="166" t="s">
        <v>190</v>
      </c>
      <c r="AU155" s="166" t="s">
        <v>79</v>
      </c>
      <c r="AV155" s="11" t="s">
        <v>79</v>
      </c>
      <c r="AW155" s="11" t="s">
        <v>32</v>
      </c>
      <c r="AX155" s="11" t="s">
        <v>77</v>
      </c>
      <c r="AY155" s="166" t="s">
        <v>129</v>
      </c>
    </row>
    <row r="156" spans="2:65" s="1" customFormat="1" ht="25.5" customHeight="1">
      <c r="B156" s="149"/>
      <c r="C156" s="150" t="s">
        <v>83</v>
      </c>
      <c r="D156" s="150" t="s">
        <v>131</v>
      </c>
      <c r="E156" s="151" t="s">
        <v>292</v>
      </c>
      <c r="F156" s="152" t="s">
        <v>293</v>
      </c>
      <c r="G156" s="153" t="s">
        <v>243</v>
      </c>
      <c r="H156" s="154">
        <v>188.15600000000001</v>
      </c>
      <c r="I156" s="155"/>
      <c r="J156" s="155">
        <f>ROUND(I156*H156,2)</f>
        <v>0</v>
      </c>
      <c r="K156" s="152" t="s">
        <v>188</v>
      </c>
      <c r="L156" s="35"/>
      <c r="M156" s="156" t="s">
        <v>5</v>
      </c>
      <c r="N156" s="157" t="s">
        <v>40</v>
      </c>
      <c r="O156" s="158">
        <v>1.1599999999999999</v>
      </c>
      <c r="P156" s="158">
        <f>O156*H156</f>
        <v>218.26095999999998</v>
      </c>
      <c r="Q156" s="158">
        <v>0.27766999999999997</v>
      </c>
      <c r="R156" s="158">
        <f>Q156*H156</f>
        <v>52.245276519999997</v>
      </c>
      <c r="S156" s="158">
        <v>0</v>
      </c>
      <c r="T156" s="159">
        <f>S156*H156</f>
        <v>0</v>
      </c>
      <c r="AR156" s="21" t="s">
        <v>128</v>
      </c>
      <c r="AT156" s="21" t="s">
        <v>131</v>
      </c>
      <c r="AU156" s="21" t="s">
        <v>79</v>
      </c>
      <c r="AY156" s="21" t="s">
        <v>129</v>
      </c>
      <c r="BE156" s="160">
        <f>IF(N156="základní",J156,0)</f>
        <v>0</v>
      </c>
      <c r="BF156" s="160">
        <f>IF(N156="snížená",J156,0)</f>
        <v>0</v>
      </c>
      <c r="BG156" s="160">
        <f>IF(N156="zákl. přenesená",J156,0)</f>
        <v>0</v>
      </c>
      <c r="BH156" s="160">
        <f>IF(N156="sníž. přenesená",J156,0)</f>
        <v>0</v>
      </c>
      <c r="BI156" s="160">
        <f>IF(N156="nulová",J156,0)</f>
        <v>0</v>
      </c>
      <c r="BJ156" s="21" t="s">
        <v>77</v>
      </c>
      <c r="BK156" s="160">
        <f>ROUND(I156*H156,2)</f>
        <v>0</v>
      </c>
      <c r="BL156" s="21" t="s">
        <v>128</v>
      </c>
      <c r="BM156" s="21" t="s">
        <v>294</v>
      </c>
    </row>
    <row r="157" spans="2:65" s="11" customFormat="1">
      <c r="B157" s="164"/>
      <c r="D157" s="165" t="s">
        <v>190</v>
      </c>
      <c r="E157" s="166" t="s">
        <v>5</v>
      </c>
      <c r="F157" s="167" t="s">
        <v>295</v>
      </c>
      <c r="H157" s="168">
        <v>205.02500000000001</v>
      </c>
      <c r="L157" s="164"/>
      <c r="M157" s="169"/>
      <c r="N157" s="170"/>
      <c r="O157" s="170"/>
      <c r="P157" s="170"/>
      <c r="Q157" s="170"/>
      <c r="R157" s="170"/>
      <c r="S157" s="170"/>
      <c r="T157" s="171"/>
      <c r="AT157" s="166" t="s">
        <v>190</v>
      </c>
      <c r="AU157" s="166" t="s">
        <v>79</v>
      </c>
      <c r="AV157" s="11" t="s">
        <v>79</v>
      </c>
      <c r="AW157" s="11" t="s">
        <v>32</v>
      </c>
      <c r="AX157" s="11" t="s">
        <v>69</v>
      </c>
      <c r="AY157" s="166" t="s">
        <v>129</v>
      </c>
    </row>
    <row r="158" spans="2:65" s="11" customFormat="1">
      <c r="B158" s="164"/>
      <c r="D158" s="165" t="s">
        <v>190</v>
      </c>
      <c r="E158" s="166" t="s">
        <v>5</v>
      </c>
      <c r="F158" s="167" t="s">
        <v>296</v>
      </c>
      <c r="H158" s="168">
        <v>-21.12</v>
      </c>
      <c r="L158" s="164"/>
      <c r="M158" s="169"/>
      <c r="N158" s="170"/>
      <c r="O158" s="170"/>
      <c r="P158" s="170"/>
      <c r="Q158" s="170"/>
      <c r="R158" s="170"/>
      <c r="S158" s="170"/>
      <c r="T158" s="171"/>
      <c r="AT158" s="166" t="s">
        <v>190</v>
      </c>
      <c r="AU158" s="166" t="s">
        <v>79</v>
      </c>
      <c r="AV158" s="11" t="s">
        <v>79</v>
      </c>
      <c r="AW158" s="11" t="s">
        <v>32</v>
      </c>
      <c r="AX158" s="11" t="s">
        <v>69</v>
      </c>
      <c r="AY158" s="166" t="s">
        <v>129</v>
      </c>
    </row>
    <row r="159" spans="2:65" s="11" customFormat="1">
      <c r="B159" s="164"/>
      <c r="D159" s="165" t="s">
        <v>190</v>
      </c>
      <c r="E159" s="166" t="s">
        <v>5</v>
      </c>
      <c r="F159" s="167" t="s">
        <v>297</v>
      </c>
      <c r="H159" s="168">
        <v>-6.4349999999999996</v>
      </c>
      <c r="L159" s="164"/>
      <c r="M159" s="169"/>
      <c r="N159" s="170"/>
      <c r="O159" s="170"/>
      <c r="P159" s="170"/>
      <c r="Q159" s="170"/>
      <c r="R159" s="170"/>
      <c r="S159" s="170"/>
      <c r="T159" s="171"/>
      <c r="AT159" s="166" t="s">
        <v>190</v>
      </c>
      <c r="AU159" s="166" t="s">
        <v>79</v>
      </c>
      <c r="AV159" s="11" t="s">
        <v>79</v>
      </c>
      <c r="AW159" s="11" t="s">
        <v>32</v>
      </c>
      <c r="AX159" s="11" t="s">
        <v>69</v>
      </c>
      <c r="AY159" s="166" t="s">
        <v>129</v>
      </c>
    </row>
    <row r="160" spans="2:65" s="11" customFormat="1">
      <c r="B160" s="164"/>
      <c r="D160" s="165" t="s">
        <v>190</v>
      </c>
      <c r="E160" s="166" t="s">
        <v>5</v>
      </c>
      <c r="F160" s="167" t="s">
        <v>298</v>
      </c>
      <c r="H160" s="168">
        <v>-1.901</v>
      </c>
      <c r="L160" s="164"/>
      <c r="M160" s="169"/>
      <c r="N160" s="170"/>
      <c r="O160" s="170"/>
      <c r="P160" s="170"/>
      <c r="Q160" s="170"/>
      <c r="R160" s="170"/>
      <c r="S160" s="170"/>
      <c r="T160" s="171"/>
      <c r="AT160" s="166" t="s">
        <v>190</v>
      </c>
      <c r="AU160" s="166" t="s">
        <v>79</v>
      </c>
      <c r="AV160" s="11" t="s">
        <v>79</v>
      </c>
      <c r="AW160" s="11" t="s">
        <v>32</v>
      </c>
      <c r="AX160" s="11" t="s">
        <v>69</v>
      </c>
      <c r="AY160" s="166" t="s">
        <v>129</v>
      </c>
    </row>
    <row r="161" spans="2:65" s="11" customFormat="1">
      <c r="B161" s="164"/>
      <c r="D161" s="165" t="s">
        <v>190</v>
      </c>
      <c r="E161" s="166" t="s">
        <v>5</v>
      </c>
      <c r="F161" s="167" t="s">
        <v>299</v>
      </c>
      <c r="H161" s="168">
        <v>-3.5</v>
      </c>
      <c r="L161" s="164"/>
      <c r="M161" s="169"/>
      <c r="N161" s="170"/>
      <c r="O161" s="170"/>
      <c r="P161" s="170"/>
      <c r="Q161" s="170"/>
      <c r="R161" s="170"/>
      <c r="S161" s="170"/>
      <c r="T161" s="171"/>
      <c r="AT161" s="166" t="s">
        <v>190</v>
      </c>
      <c r="AU161" s="166" t="s">
        <v>79</v>
      </c>
      <c r="AV161" s="11" t="s">
        <v>79</v>
      </c>
      <c r="AW161" s="11" t="s">
        <v>32</v>
      </c>
      <c r="AX161" s="11" t="s">
        <v>69</v>
      </c>
      <c r="AY161" s="166" t="s">
        <v>129</v>
      </c>
    </row>
    <row r="162" spans="2:65" s="11" customFormat="1">
      <c r="B162" s="164"/>
      <c r="D162" s="165" t="s">
        <v>190</v>
      </c>
      <c r="E162" s="166" t="s">
        <v>5</v>
      </c>
      <c r="F162" s="167" t="s">
        <v>300</v>
      </c>
      <c r="H162" s="168">
        <v>-1.4630000000000001</v>
      </c>
      <c r="L162" s="164"/>
      <c r="M162" s="169"/>
      <c r="N162" s="170"/>
      <c r="O162" s="170"/>
      <c r="P162" s="170"/>
      <c r="Q162" s="170"/>
      <c r="R162" s="170"/>
      <c r="S162" s="170"/>
      <c r="T162" s="171"/>
      <c r="AT162" s="166" t="s">
        <v>190</v>
      </c>
      <c r="AU162" s="166" t="s">
        <v>79</v>
      </c>
      <c r="AV162" s="11" t="s">
        <v>79</v>
      </c>
      <c r="AW162" s="11" t="s">
        <v>32</v>
      </c>
      <c r="AX162" s="11" t="s">
        <v>69</v>
      </c>
      <c r="AY162" s="166" t="s">
        <v>129</v>
      </c>
    </row>
    <row r="163" spans="2:65" s="11" customFormat="1">
      <c r="B163" s="164"/>
      <c r="D163" s="165" t="s">
        <v>190</v>
      </c>
      <c r="E163" s="166" t="s">
        <v>5</v>
      </c>
      <c r="F163" s="167" t="s">
        <v>301</v>
      </c>
      <c r="H163" s="168">
        <v>17.55</v>
      </c>
      <c r="L163" s="164"/>
      <c r="M163" s="169"/>
      <c r="N163" s="170"/>
      <c r="O163" s="170"/>
      <c r="P163" s="170"/>
      <c r="Q163" s="170"/>
      <c r="R163" s="170"/>
      <c r="S163" s="170"/>
      <c r="T163" s="171"/>
      <c r="AT163" s="166" t="s">
        <v>190</v>
      </c>
      <c r="AU163" s="166" t="s">
        <v>79</v>
      </c>
      <c r="AV163" s="11" t="s">
        <v>79</v>
      </c>
      <c r="AW163" s="11" t="s">
        <v>32</v>
      </c>
      <c r="AX163" s="11" t="s">
        <v>69</v>
      </c>
      <c r="AY163" s="166" t="s">
        <v>129</v>
      </c>
    </row>
    <row r="164" spans="2:65" s="1" customFormat="1" ht="16.5" customHeight="1">
      <c r="B164" s="149"/>
      <c r="C164" s="150" t="s">
        <v>10</v>
      </c>
      <c r="D164" s="150" t="s">
        <v>131</v>
      </c>
      <c r="E164" s="151" t="s">
        <v>302</v>
      </c>
      <c r="F164" s="152" t="s">
        <v>303</v>
      </c>
      <c r="G164" s="153" t="s">
        <v>304</v>
      </c>
      <c r="H164" s="154">
        <v>1</v>
      </c>
      <c r="I164" s="155"/>
      <c r="J164" s="155">
        <f t="shared" ref="J164:J172" si="0">ROUND(I164*H164,2)</f>
        <v>0</v>
      </c>
      <c r="K164" s="152" t="s">
        <v>5</v>
      </c>
      <c r="L164" s="35"/>
      <c r="M164" s="156" t="s">
        <v>5</v>
      </c>
      <c r="N164" s="157" t="s">
        <v>40</v>
      </c>
      <c r="O164" s="158">
        <v>0</v>
      </c>
      <c r="P164" s="158">
        <f t="shared" ref="P164:P172" si="1">O164*H164</f>
        <v>0</v>
      </c>
      <c r="Q164" s="158">
        <v>0</v>
      </c>
      <c r="R164" s="158">
        <f t="shared" ref="R164:R172" si="2">Q164*H164</f>
        <v>0</v>
      </c>
      <c r="S164" s="158">
        <v>0</v>
      </c>
      <c r="T164" s="159">
        <f t="shared" ref="T164:T172" si="3">S164*H164</f>
        <v>0</v>
      </c>
      <c r="AR164" s="21" t="s">
        <v>128</v>
      </c>
      <c r="AT164" s="21" t="s">
        <v>131</v>
      </c>
      <c r="AU164" s="21" t="s">
        <v>79</v>
      </c>
      <c r="AY164" s="21" t="s">
        <v>129</v>
      </c>
      <c r="BE164" s="160">
        <f t="shared" ref="BE164:BE172" si="4">IF(N164="základní",J164,0)</f>
        <v>0</v>
      </c>
      <c r="BF164" s="160">
        <f t="shared" ref="BF164:BF172" si="5">IF(N164="snížená",J164,0)</f>
        <v>0</v>
      </c>
      <c r="BG164" s="160">
        <f t="shared" ref="BG164:BG172" si="6">IF(N164="zákl. přenesená",J164,0)</f>
        <v>0</v>
      </c>
      <c r="BH164" s="160">
        <f t="shared" ref="BH164:BH172" si="7">IF(N164="sníž. přenesená",J164,0)</f>
        <v>0</v>
      </c>
      <c r="BI164" s="160">
        <f t="shared" ref="BI164:BI172" si="8">IF(N164="nulová",J164,0)</f>
        <v>0</v>
      </c>
      <c r="BJ164" s="21" t="s">
        <v>77</v>
      </c>
      <c r="BK164" s="160">
        <f t="shared" ref="BK164:BK172" si="9">ROUND(I164*H164,2)</f>
        <v>0</v>
      </c>
      <c r="BL164" s="21" t="s">
        <v>128</v>
      </c>
      <c r="BM164" s="21" t="s">
        <v>305</v>
      </c>
    </row>
    <row r="165" spans="2:65" s="1" customFormat="1" ht="25.5" customHeight="1">
      <c r="B165" s="149"/>
      <c r="C165" s="150" t="s">
        <v>306</v>
      </c>
      <c r="D165" s="150" t="s">
        <v>131</v>
      </c>
      <c r="E165" s="151" t="s">
        <v>307</v>
      </c>
      <c r="F165" s="152" t="s">
        <v>308</v>
      </c>
      <c r="G165" s="153" t="s">
        <v>304</v>
      </c>
      <c r="H165" s="154">
        <v>1</v>
      </c>
      <c r="I165" s="155"/>
      <c r="J165" s="155">
        <f t="shared" si="0"/>
        <v>0</v>
      </c>
      <c r="K165" s="152" t="s">
        <v>188</v>
      </c>
      <c r="L165" s="35"/>
      <c r="M165" s="156" t="s">
        <v>5</v>
      </c>
      <c r="N165" s="157" t="s">
        <v>40</v>
      </c>
      <c r="O165" s="158">
        <v>5.4260000000000002</v>
      </c>
      <c r="P165" s="158">
        <f t="shared" si="1"/>
        <v>5.4260000000000002</v>
      </c>
      <c r="Q165" s="158">
        <v>0.33949000000000001</v>
      </c>
      <c r="R165" s="158">
        <f t="shared" si="2"/>
        <v>0.33949000000000001</v>
      </c>
      <c r="S165" s="158">
        <v>0</v>
      </c>
      <c r="T165" s="159">
        <f t="shared" si="3"/>
        <v>0</v>
      </c>
      <c r="AR165" s="21" t="s">
        <v>128</v>
      </c>
      <c r="AT165" s="21" t="s">
        <v>131</v>
      </c>
      <c r="AU165" s="21" t="s">
        <v>79</v>
      </c>
      <c r="AY165" s="21" t="s">
        <v>129</v>
      </c>
      <c r="BE165" s="160">
        <f t="shared" si="4"/>
        <v>0</v>
      </c>
      <c r="BF165" s="160">
        <f t="shared" si="5"/>
        <v>0</v>
      </c>
      <c r="BG165" s="160">
        <f t="shared" si="6"/>
        <v>0</v>
      </c>
      <c r="BH165" s="160">
        <f t="shared" si="7"/>
        <v>0</v>
      </c>
      <c r="BI165" s="160">
        <f t="shared" si="8"/>
        <v>0</v>
      </c>
      <c r="BJ165" s="21" t="s">
        <v>77</v>
      </c>
      <c r="BK165" s="160">
        <f t="shared" si="9"/>
        <v>0</v>
      </c>
      <c r="BL165" s="21" t="s">
        <v>128</v>
      </c>
      <c r="BM165" s="21" t="s">
        <v>309</v>
      </c>
    </row>
    <row r="166" spans="2:65" s="1" customFormat="1" ht="25.5" customHeight="1">
      <c r="B166" s="149"/>
      <c r="C166" s="150" t="s">
        <v>310</v>
      </c>
      <c r="D166" s="150" t="s">
        <v>131</v>
      </c>
      <c r="E166" s="151" t="s">
        <v>311</v>
      </c>
      <c r="F166" s="152" t="s">
        <v>312</v>
      </c>
      <c r="G166" s="153" t="s">
        <v>304</v>
      </c>
      <c r="H166" s="154">
        <v>1</v>
      </c>
      <c r="I166" s="155"/>
      <c r="J166" s="155">
        <f t="shared" si="0"/>
        <v>0</v>
      </c>
      <c r="K166" s="152" t="s">
        <v>188</v>
      </c>
      <c r="L166" s="35"/>
      <c r="M166" s="156" t="s">
        <v>5</v>
      </c>
      <c r="N166" s="157" t="s">
        <v>40</v>
      </c>
      <c r="O166" s="158">
        <v>5.67</v>
      </c>
      <c r="P166" s="158">
        <f t="shared" si="1"/>
        <v>5.67</v>
      </c>
      <c r="Q166" s="158">
        <v>0.34944999999999998</v>
      </c>
      <c r="R166" s="158">
        <f t="shared" si="2"/>
        <v>0.34944999999999998</v>
      </c>
      <c r="S166" s="158">
        <v>0</v>
      </c>
      <c r="T166" s="159">
        <f t="shared" si="3"/>
        <v>0</v>
      </c>
      <c r="AR166" s="21" t="s">
        <v>128</v>
      </c>
      <c r="AT166" s="21" t="s">
        <v>131</v>
      </c>
      <c r="AU166" s="21" t="s">
        <v>79</v>
      </c>
      <c r="AY166" s="21" t="s">
        <v>129</v>
      </c>
      <c r="BE166" s="160">
        <f t="shared" si="4"/>
        <v>0</v>
      </c>
      <c r="BF166" s="160">
        <f t="shared" si="5"/>
        <v>0</v>
      </c>
      <c r="BG166" s="160">
        <f t="shared" si="6"/>
        <v>0</v>
      </c>
      <c r="BH166" s="160">
        <f t="shared" si="7"/>
        <v>0</v>
      </c>
      <c r="BI166" s="160">
        <f t="shared" si="8"/>
        <v>0</v>
      </c>
      <c r="BJ166" s="21" t="s">
        <v>77</v>
      </c>
      <c r="BK166" s="160">
        <f t="shared" si="9"/>
        <v>0</v>
      </c>
      <c r="BL166" s="21" t="s">
        <v>128</v>
      </c>
      <c r="BM166" s="21" t="s">
        <v>313</v>
      </c>
    </row>
    <row r="167" spans="2:65" s="1" customFormat="1" ht="25.5" customHeight="1">
      <c r="B167" s="149"/>
      <c r="C167" s="150" t="s">
        <v>314</v>
      </c>
      <c r="D167" s="150" t="s">
        <v>131</v>
      </c>
      <c r="E167" s="151" t="s">
        <v>315</v>
      </c>
      <c r="F167" s="152" t="s">
        <v>316</v>
      </c>
      <c r="G167" s="153" t="s">
        <v>317</v>
      </c>
      <c r="H167" s="154">
        <v>2.6</v>
      </c>
      <c r="I167" s="155"/>
      <c r="J167" s="155">
        <f t="shared" si="0"/>
        <v>0</v>
      </c>
      <c r="K167" s="152" t="s">
        <v>188</v>
      </c>
      <c r="L167" s="35"/>
      <c r="M167" s="156" t="s">
        <v>5</v>
      </c>
      <c r="N167" s="157" t="s">
        <v>40</v>
      </c>
      <c r="O167" s="158">
        <v>1.7909999999999999</v>
      </c>
      <c r="P167" s="158">
        <f t="shared" si="1"/>
        <v>4.6566000000000001</v>
      </c>
      <c r="Q167" s="158">
        <v>0.10766000000000001</v>
      </c>
      <c r="R167" s="158">
        <f t="shared" si="2"/>
        <v>0.279916</v>
      </c>
      <c r="S167" s="158">
        <v>0</v>
      </c>
      <c r="T167" s="159">
        <f t="shared" si="3"/>
        <v>0</v>
      </c>
      <c r="AR167" s="21" t="s">
        <v>128</v>
      </c>
      <c r="AT167" s="21" t="s">
        <v>131</v>
      </c>
      <c r="AU167" s="21" t="s">
        <v>79</v>
      </c>
      <c r="AY167" s="21" t="s">
        <v>129</v>
      </c>
      <c r="BE167" s="160">
        <f t="shared" si="4"/>
        <v>0</v>
      </c>
      <c r="BF167" s="160">
        <f t="shared" si="5"/>
        <v>0</v>
      </c>
      <c r="BG167" s="160">
        <f t="shared" si="6"/>
        <v>0</v>
      </c>
      <c r="BH167" s="160">
        <f t="shared" si="7"/>
        <v>0</v>
      </c>
      <c r="BI167" s="160">
        <f t="shared" si="8"/>
        <v>0</v>
      </c>
      <c r="BJ167" s="21" t="s">
        <v>77</v>
      </c>
      <c r="BK167" s="160">
        <f t="shared" si="9"/>
        <v>0</v>
      </c>
      <c r="BL167" s="21" t="s">
        <v>128</v>
      </c>
      <c r="BM167" s="21" t="s">
        <v>318</v>
      </c>
    </row>
    <row r="168" spans="2:65" s="1" customFormat="1" ht="25.5" customHeight="1">
      <c r="B168" s="149"/>
      <c r="C168" s="150" t="s">
        <v>319</v>
      </c>
      <c r="D168" s="150" t="s">
        <v>131</v>
      </c>
      <c r="E168" s="151" t="s">
        <v>320</v>
      </c>
      <c r="F168" s="152" t="s">
        <v>321</v>
      </c>
      <c r="G168" s="153" t="s">
        <v>317</v>
      </c>
      <c r="H168" s="154">
        <v>2.6</v>
      </c>
      <c r="I168" s="155"/>
      <c r="J168" s="155">
        <f t="shared" si="0"/>
        <v>0</v>
      </c>
      <c r="K168" s="152" t="s">
        <v>188</v>
      </c>
      <c r="L168" s="35"/>
      <c r="M168" s="156" t="s">
        <v>5</v>
      </c>
      <c r="N168" s="157" t="s">
        <v>40</v>
      </c>
      <c r="O168" s="158">
        <v>1.873</v>
      </c>
      <c r="P168" s="158">
        <f t="shared" si="1"/>
        <v>4.8698000000000006</v>
      </c>
      <c r="Q168" s="158">
        <v>0.11192000000000001</v>
      </c>
      <c r="R168" s="158">
        <f t="shared" si="2"/>
        <v>0.29099200000000003</v>
      </c>
      <c r="S168" s="158">
        <v>0</v>
      </c>
      <c r="T168" s="159">
        <f t="shared" si="3"/>
        <v>0</v>
      </c>
      <c r="AR168" s="21" t="s">
        <v>128</v>
      </c>
      <c r="AT168" s="21" t="s">
        <v>131</v>
      </c>
      <c r="AU168" s="21" t="s">
        <v>79</v>
      </c>
      <c r="AY168" s="21" t="s">
        <v>129</v>
      </c>
      <c r="BE168" s="160">
        <f t="shared" si="4"/>
        <v>0</v>
      </c>
      <c r="BF168" s="160">
        <f t="shared" si="5"/>
        <v>0</v>
      </c>
      <c r="BG168" s="160">
        <f t="shared" si="6"/>
        <v>0</v>
      </c>
      <c r="BH168" s="160">
        <f t="shared" si="7"/>
        <v>0</v>
      </c>
      <c r="BI168" s="160">
        <f t="shared" si="8"/>
        <v>0</v>
      </c>
      <c r="BJ168" s="21" t="s">
        <v>77</v>
      </c>
      <c r="BK168" s="160">
        <f t="shared" si="9"/>
        <v>0</v>
      </c>
      <c r="BL168" s="21" t="s">
        <v>128</v>
      </c>
      <c r="BM168" s="21" t="s">
        <v>322</v>
      </c>
    </row>
    <row r="169" spans="2:65" s="1" customFormat="1" ht="16.5" customHeight="1">
      <c r="B169" s="149"/>
      <c r="C169" s="150" t="s">
        <v>323</v>
      </c>
      <c r="D169" s="150" t="s">
        <v>131</v>
      </c>
      <c r="E169" s="151" t="s">
        <v>324</v>
      </c>
      <c r="F169" s="152" t="s">
        <v>325</v>
      </c>
      <c r="G169" s="153" t="s">
        <v>134</v>
      </c>
      <c r="H169" s="154">
        <v>2</v>
      </c>
      <c r="I169" s="155"/>
      <c r="J169" s="155">
        <f t="shared" si="0"/>
        <v>0</v>
      </c>
      <c r="K169" s="152" t="s">
        <v>188</v>
      </c>
      <c r="L169" s="35"/>
      <c r="M169" s="156" t="s">
        <v>5</v>
      </c>
      <c r="N169" s="157" t="s">
        <v>40</v>
      </c>
      <c r="O169" s="158">
        <v>1.232</v>
      </c>
      <c r="P169" s="158">
        <f t="shared" si="1"/>
        <v>2.464</v>
      </c>
      <c r="Q169" s="158">
        <v>0.04</v>
      </c>
      <c r="R169" s="158">
        <f t="shared" si="2"/>
        <v>0.08</v>
      </c>
      <c r="S169" s="158">
        <v>0</v>
      </c>
      <c r="T169" s="159">
        <f t="shared" si="3"/>
        <v>0</v>
      </c>
      <c r="AR169" s="21" t="s">
        <v>128</v>
      </c>
      <c r="AT169" s="21" t="s">
        <v>131</v>
      </c>
      <c r="AU169" s="21" t="s">
        <v>79</v>
      </c>
      <c r="AY169" s="21" t="s">
        <v>129</v>
      </c>
      <c r="BE169" s="160">
        <f t="shared" si="4"/>
        <v>0</v>
      </c>
      <c r="BF169" s="160">
        <f t="shared" si="5"/>
        <v>0</v>
      </c>
      <c r="BG169" s="160">
        <f t="shared" si="6"/>
        <v>0</v>
      </c>
      <c r="BH169" s="160">
        <f t="shared" si="7"/>
        <v>0</v>
      </c>
      <c r="BI169" s="160">
        <f t="shared" si="8"/>
        <v>0</v>
      </c>
      <c r="BJ169" s="21" t="s">
        <v>77</v>
      </c>
      <c r="BK169" s="160">
        <f t="shared" si="9"/>
        <v>0</v>
      </c>
      <c r="BL169" s="21" t="s">
        <v>128</v>
      </c>
      <c r="BM169" s="21" t="s">
        <v>326</v>
      </c>
    </row>
    <row r="170" spans="2:65" s="1" customFormat="1" ht="25.5" customHeight="1">
      <c r="B170" s="149"/>
      <c r="C170" s="150" t="s">
        <v>327</v>
      </c>
      <c r="D170" s="150" t="s">
        <v>131</v>
      </c>
      <c r="E170" s="151" t="s">
        <v>328</v>
      </c>
      <c r="F170" s="152" t="s">
        <v>329</v>
      </c>
      <c r="G170" s="153" t="s">
        <v>134</v>
      </c>
      <c r="H170" s="154">
        <v>1</v>
      </c>
      <c r="I170" s="155"/>
      <c r="J170" s="155">
        <f t="shared" si="0"/>
        <v>0</v>
      </c>
      <c r="K170" s="152" t="s">
        <v>188</v>
      </c>
      <c r="L170" s="35"/>
      <c r="M170" s="156" t="s">
        <v>5</v>
      </c>
      <c r="N170" s="157" t="s">
        <v>40</v>
      </c>
      <c r="O170" s="158">
        <v>3.0979999999999999</v>
      </c>
      <c r="P170" s="158">
        <f t="shared" si="1"/>
        <v>3.0979999999999999</v>
      </c>
      <c r="Q170" s="158">
        <v>0.18135999999999999</v>
      </c>
      <c r="R170" s="158">
        <f t="shared" si="2"/>
        <v>0.18135999999999999</v>
      </c>
      <c r="S170" s="158">
        <v>0</v>
      </c>
      <c r="T170" s="159">
        <f t="shared" si="3"/>
        <v>0</v>
      </c>
      <c r="AR170" s="21" t="s">
        <v>128</v>
      </c>
      <c r="AT170" s="21" t="s">
        <v>131</v>
      </c>
      <c r="AU170" s="21" t="s">
        <v>79</v>
      </c>
      <c r="AY170" s="21" t="s">
        <v>129</v>
      </c>
      <c r="BE170" s="160">
        <f t="shared" si="4"/>
        <v>0</v>
      </c>
      <c r="BF170" s="160">
        <f t="shared" si="5"/>
        <v>0</v>
      </c>
      <c r="BG170" s="160">
        <f t="shared" si="6"/>
        <v>0</v>
      </c>
      <c r="BH170" s="160">
        <f t="shared" si="7"/>
        <v>0</v>
      </c>
      <c r="BI170" s="160">
        <f t="shared" si="8"/>
        <v>0</v>
      </c>
      <c r="BJ170" s="21" t="s">
        <v>77</v>
      </c>
      <c r="BK170" s="160">
        <f t="shared" si="9"/>
        <v>0</v>
      </c>
      <c r="BL170" s="21" t="s">
        <v>128</v>
      </c>
      <c r="BM170" s="21" t="s">
        <v>330</v>
      </c>
    </row>
    <row r="171" spans="2:65" s="1" customFormat="1" ht="25.5" customHeight="1">
      <c r="B171" s="149"/>
      <c r="C171" s="150" t="s">
        <v>331</v>
      </c>
      <c r="D171" s="150" t="s">
        <v>131</v>
      </c>
      <c r="E171" s="151" t="s">
        <v>332</v>
      </c>
      <c r="F171" s="152" t="s">
        <v>333</v>
      </c>
      <c r="G171" s="153" t="s">
        <v>134</v>
      </c>
      <c r="H171" s="154">
        <v>1</v>
      </c>
      <c r="I171" s="155"/>
      <c r="J171" s="155">
        <f t="shared" si="0"/>
        <v>0</v>
      </c>
      <c r="K171" s="152" t="s">
        <v>188</v>
      </c>
      <c r="L171" s="35"/>
      <c r="M171" s="156" t="s">
        <v>5</v>
      </c>
      <c r="N171" s="157" t="s">
        <v>40</v>
      </c>
      <c r="O171" s="158">
        <v>3.246</v>
      </c>
      <c r="P171" s="158">
        <f t="shared" si="1"/>
        <v>3.246</v>
      </c>
      <c r="Q171" s="158">
        <v>0.18562000000000001</v>
      </c>
      <c r="R171" s="158">
        <f t="shared" si="2"/>
        <v>0.18562000000000001</v>
      </c>
      <c r="S171" s="158">
        <v>0</v>
      </c>
      <c r="T171" s="159">
        <f t="shared" si="3"/>
        <v>0</v>
      </c>
      <c r="AR171" s="21" t="s">
        <v>128</v>
      </c>
      <c r="AT171" s="21" t="s">
        <v>131</v>
      </c>
      <c r="AU171" s="21" t="s">
        <v>79</v>
      </c>
      <c r="AY171" s="21" t="s">
        <v>129</v>
      </c>
      <c r="BE171" s="160">
        <f t="shared" si="4"/>
        <v>0</v>
      </c>
      <c r="BF171" s="160">
        <f t="shared" si="5"/>
        <v>0</v>
      </c>
      <c r="BG171" s="160">
        <f t="shared" si="6"/>
        <v>0</v>
      </c>
      <c r="BH171" s="160">
        <f t="shared" si="7"/>
        <v>0</v>
      </c>
      <c r="BI171" s="160">
        <f t="shared" si="8"/>
        <v>0</v>
      </c>
      <c r="BJ171" s="21" t="s">
        <v>77</v>
      </c>
      <c r="BK171" s="160">
        <f t="shared" si="9"/>
        <v>0</v>
      </c>
      <c r="BL171" s="21" t="s">
        <v>128</v>
      </c>
      <c r="BM171" s="21" t="s">
        <v>334</v>
      </c>
    </row>
    <row r="172" spans="2:65" s="1" customFormat="1" ht="16.5" customHeight="1">
      <c r="B172" s="149"/>
      <c r="C172" s="150" t="s">
        <v>335</v>
      </c>
      <c r="D172" s="150" t="s">
        <v>131</v>
      </c>
      <c r="E172" s="151" t="s">
        <v>336</v>
      </c>
      <c r="F172" s="152" t="s">
        <v>337</v>
      </c>
      <c r="G172" s="153" t="s">
        <v>134</v>
      </c>
      <c r="H172" s="154">
        <v>50</v>
      </c>
      <c r="I172" s="155"/>
      <c r="J172" s="155">
        <f t="shared" si="0"/>
        <v>0</v>
      </c>
      <c r="K172" s="152" t="s">
        <v>188</v>
      </c>
      <c r="L172" s="35"/>
      <c r="M172" s="156" t="s">
        <v>5</v>
      </c>
      <c r="N172" s="157" t="s">
        <v>40</v>
      </c>
      <c r="O172" s="158">
        <v>0.253</v>
      </c>
      <c r="P172" s="158">
        <f t="shared" si="1"/>
        <v>12.65</v>
      </c>
      <c r="Q172" s="158">
        <v>4.555E-2</v>
      </c>
      <c r="R172" s="158">
        <f t="shared" si="2"/>
        <v>2.2774999999999999</v>
      </c>
      <c r="S172" s="158">
        <v>0</v>
      </c>
      <c r="T172" s="159">
        <f t="shared" si="3"/>
        <v>0</v>
      </c>
      <c r="AR172" s="21" t="s">
        <v>128</v>
      </c>
      <c r="AT172" s="21" t="s">
        <v>131</v>
      </c>
      <c r="AU172" s="21" t="s">
        <v>79</v>
      </c>
      <c r="AY172" s="21" t="s">
        <v>129</v>
      </c>
      <c r="BE172" s="160">
        <f t="shared" si="4"/>
        <v>0</v>
      </c>
      <c r="BF172" s="160">
        <f t="shared" si="5"/>
        <v>0</v>
      </c>
      <c r="BG172" s="160">
        <f t="shared" si="6"/>
        <v>0</v>
      </c>
      <c r="BH172" s="160">
        <f t="shared" si="7"/>
        <v>0</v>
      </c>
      <c r="BI172" s="160">
        <f t="shared" si="8"/>
        <v>0</v>
      </c>
      <c r="BJ172" s="21" t="s">
        <v>77</v>
      </c>
      <c r="BK172" s="160">
        <f t="shared" si="9"/>
        <v>0</v>
      </c>
      <c r="BL172" s="21" t="s">
        <v>128</v>
      </c>
      <c r="BM172" s="21" t="s">
        <v>338</v>
      </c>
    </row>
    <row r="173" spans="2:65" s="11" customFormat="1">
      <c r="B173" s="164"/>
      <c r="D173" s="165" t="s">
        <v>190</v>
      </c>
      <c r="E173" s="166" t="s">
        <v>5</v>
      </c>
      <c r="F173" s="167" t="s">
        <v>339</v>
      </c>
      <c r="H173" s="168">
        <v>25</v>
      </c>
      <c r="L173" s="164"/>
      <c r="M173" s="169"/>
      <c r="N173" s="170"/>
      <c r="O173" s="170"/>
      <c r="P173" s="170"/>
      <c r="Q173" s="170"/>
      <c r="R173" s="170"/>
      <c r="S173" s="170"/>
      <c r="T173" s="171"/>
      <c r="AT173" s="166" t="s">
        <v>190</v>
      </c>
      <c r="AU173" s="166" t="s">
        <v>79</v>
      </c>
      <c r="AV173" s="11" t="s">
        <v>79</v>
      </c>
      <c r="AW173" s="11" t="s">
        <v>32</v>
      </c>
      <c r="AX173" s="11" t="s">
        <v>69</v>
      </c>
      <c r="AY173" s="166" t="s">
        <v>129</v>
      </c>
    </row>
    <row r="174" spans="2:65" s="11" customFormat="1">
      <c r="B174" s="164"/>
      <c r="D174" s="165" t="s">
        <v>190</v>
      </c>
      <c r="E174" s="166" t="s">
        <v>5</v>
      </c>
      <c r="F174" s="167" t="s">
        <v>340</v>
      </c>
      <c r="H174" s="168">
        <v>16</v>
      </c>
      <c r="L174" s="164"/>
      <c r="M174" s="169"/>
      <c r="N174" s="170"/>
      <c r="O174" s="170"/>
      <c r="P174" s="170"/>
      <c r="Q174" s="170"/>
      <c r="R174" s="170"/>
      <c r="S174" s="170"/>
      <c r="T174" s="171"/>
      <c r="AT174" s="166" t="s">
        <v>190</v>
      </c>
      <c r="AU174" s="166" t="s">
        <v>79</v>
      </c>
      <c r="AV174" s="11" t="s">
        <v>79</v>
      </c>
      <c r="AW174" s="11" t="s">
        <v>32</v>
      </c>
      <c r="AX174" s="11" t="s">
        <v>69</v>
      </c>
      <c r="AY174" s="166" t="s">
        <v>129</v>
      </c>
    </row>
    <row r="175" spans="2:65" s="11" customFormat="1">
      <c r="B175" s="164"/>
      <c r="D175" s="165" t="s">
        <v>190</v>
      </c>
      <c r="E175" s="166" t="s">
        <v>5</v>
      </c>
      <c r="F175" s="167" t="s">
        <v>226</v>
      </c>
      <c r="H175" s="168">
        <v>9</v>
      </c>
      <c r="L175" s="164"/>
      <c r="M175" s="169"/>
      <c r="N175" s="170"/>
      <c r="O175" s="170"/>
      <c r="P175" s="170"/>
      <c r="Q175" s="170"/>
      <c r="R175" s="170"/>
      <c r="S175" s="170"/>
      <c r="T175" s="171"/>
      <c r="AT175" s="166" t="s">
        <v>190</v>
      </c>
      <c r="AU175" s="166" t="s">
        <v>79</v>
      </c>
      <c r="AV175" s="11" t="s">
        <v>79</v>
      </c>
      <c r="AW175" s="11" t="s">
        <v>32</v>
      </c>
      <c r="AX175" s="11" t="s">
        <v>69</v>
      </c>
      <c r="AY175" s="166" t="s">
        <v>129</v>
      </c>
    </row>
    <row r="176" spans="2:65" s="1" customFormat="1" ht="16.5" customHeight="1">
      <c r="B176" s="149"/>
      <c r="C176" s="150" t="s">
        <v>86</v>
      </c>
      <c r="D176" s="150" t="s">
        <v>131</v>
      </c>
      <c r="E176" s="151" t="s">
        <v>341</v>
      </c>
      <c r="F176" s="152" t="s">
        <v>342</v>
      </c>
      <c r="G176" s="153" t="s">
        <v>134</v>
      </c>
      <c r="H176" s="154">
        <v>6</v>
      </c>
      <c r="I176" s="155"/>
      <c r="J176" s="155">
        <f>ROUND(I176*H176,2)</f>
        <v>0</v>
      </c>
      <c r="K176" s="152" t="s">
        <v>188</v>
      </c>
      <c r="L176" s="35"/>
      <c r="M176" s="156" t="s">
        <v>5</v>
      </c>
      <c r="N176" s="157" t="s">
        <v>40</v>
      </c>
      <c r="O176" s="158">
        <v>0.26</v>
      </c>
      <c r="P176" s="158">
        <f>O176*H176</f>
        <v>1.56</v>
      </c>
      <c r="Q176" s="158">
        <v>5.4550000000000001E-2</v>
      </c>
      <c r="R176" s="158">
        <f>Q176*H176</f>
        <v>0.32730000000000004</v>
      </c>
      <c r="S176" s="158">
        <v>0</v>
      </c>
      <c r="T176" s="159">
        <f>S176*H176</f>
        <v>0</v>
      </c>
      <c r="AR176" s="21" t="s">
        <v>128</v>
      </c>
      <c r="AT176" s="21" t="s">
        <v>131</v>
      </c>
      <c r="AU176" s="21" t="s">
        <v>79</v>
      </c>
      <c r="AY176" s="21" t="s">
        <v>129</v>
      </c>
      <c r="BE176" s="160">
        <f>IF(N176="základní",J176,0)</f>
        <v>0</v>
      </c>
      <c r="BF176" s="160">
        <f>IF(N176="snížená",J176,0)</f>
        <v>0</v>
      </c>
      <c r="BG176" s="160">
        <f>IF(N176="zákl. přenesená",J176,0)</f>
        <v>0</v>
      </c>
      <c r="BH176" s="160">
        <f>IF(N176="sníž. přenesená",J176,0)</f>
        <v>0</v>
      </c>
      <c r="BI176" s="160">
        <f>IF(N176="nulová",J176,0)</f>
        <v>0</v>
      </c>
      <c r="BJ176" s="21" t="s">
        <v>77</v>
      </c>
      <c r="BK176" s="160">
        <f>ROUND(I176*H176,2)</f>
        <v>0</v>
      </c>
      <c r="BL176" s="21" t="s">
        <v>128</v>
      </c>
      <c r="BM176" s="21" t="s">
        <v>343</v>
      </c>
    </row>
    <row r="177" spans="2:65" s="11" customFormat="1">
      <c r="B177" s="164"/>
      <c r="D177" s="165" t="s">
        <v>190</v>
      </c>
      <c r="E177" s="166" t="s">
        <v>5</v>
      </c>
      <c r="F177" s="167" t="s">
        <v>344</v>
      </c>
      <c r="H177" s="168">
        <v>6</v>
      </c>
      <c r="L177" s="164"/>
      <c r="M177" s="169"/>
      <c r="N177" s="170"/>
      <c r="O177" s="170"/>
      <c r="P177" s="170"/>
      <c r="Q177" s="170"/>
      <c r="R177" s="170"/>
      <c r="S177" s="170"/>
      <c r="T177" s="171"/>
      <c r="AT177" s="166" t="s">
        <v>190</v>
      </c>
      <c r="AU177" s="166" t="s">
        <v>79</v>
      </c>
      <c r="AV177" s="11" t="s">
        <v>79</v>
      </c>
      <c r="AW177" s="11" t="s">
        <v>32</v>
      </c>
      <c r="AX177" s="11" t="s">
        <v>77</v>
      </c>
      <c r="AY177" s="166" t="s">
        <v>129</v>
      </c>
    </row>
    <row r="178" spans="2:65" s="1" customFormat="1" ht="16.5" customHeight="1">
      <c r="B178" s="149"/>
      <c r="C178" s="150" t="s">
        <v>345</v>
      </c>
      <c r="D178" s="150" t="s">
        <v>131</v>
      </c>
      <c r="E178" s="151" t="s">
        <v>346</v>
      </c>
      <c r="F178" s="152" t="s">
        <v>347</v>
      </c>
      <c r="G178" s="153" t="s">
        <v>134</v>
      </c>
      <c r="H178" s="154">
        <v>40</v>
      </c>
      <c r="I178" s="155"/>
      <c r="J178" s="155">
        <f>ROUND(I178*H178,2)</f>
        <v>0</v>
      </c>
      <c r="K178" s="152" t="s">
        <v>188</v>
      </c>
      <c r="L178" s="35"/>
      <c r="M178" s="156" t="s">
        <v>5</v>
      </c>
      <c r="N178" s="157" t="s">
        <v>40</v>
      </c>
      <c r="O178" s="158">
        <v>0.3</v>
      </c>
      <c r="P178" s="158">
        <f>O178*H178</f>
        <v>12</v>
      </c>
      <c r="Q178" s="158">
        <v>7.2849999999999998E-2</v>
      </c>
      <c r="R178" s="158">
        <f>Q178*H178</f>
        <v>2.9139999999999997</v>
      </c>
      <c r="S178" s="158">
        <v>0</v>
      </c>
      <c r="T178" s="159">
        <f>S178*H178</f>
        <v>0</v>
      </c>
      <c r="AR178" s="21" t="s">
        <v>128</v>
      </c>
      <c r="AT178" s="21" t="s">
        <v>131</v>
      </c>
      <c r="AU178" s="21" t="s">
        <v>79</v>
      </c>
      <c r="AY178" s="21" t="s">
        <v>129</v>
      </c>
      <c r="BE178" s="160">
        <f>IF(N178="základní",J178,0)</f>
        <v>0</v>
      </c>
      <c r="BF178" s="160">
        <f>IF(N178="snížená",J178,0)</f>
        <v>0</v>
      </c>
      <c r="BG178" s="160">
        <f>IF(N178="zákl. přenesená",J178,0)</f>
        <v>0</v>
      </c>
      <c r="BH178" s="160">
        <f>IF(N178="sníž. přenesená",J178,0)</f>
        <v>0</v>
      </c>
      <c r="BI178" s="160">
        <f>IF(N178="nulová",J178,0)</f>
        <v>0</v>
      </c>
      <c r="BJ178" s="21" t="s">
        <v>77</v>
      </c>
      <c r="BK178" s="160">
        <f>ROUND(I178*H178,2)</f>
        <v>0</v>
      </c>
      <c r="BL178" s="21" t="s">
        <v>128</v>
      </c>
      <c r="BM178" s="21" t="s">
        <v>348</v>
      </c>
    </row>
    <row r="179" spans="2:65" s="11" customFormat="1">
      <c r="B179" s="164"/>
      <c r="D179" s="165" t="s">
        <v>190</v>
      </c>
      <c r="E179" s="166" t="s">
        <v>5</v>
      </c>
      <c r="F179" s="167" t="s">
        <v>349</v>
      </c>
      <c r="H179" s="168">
        <v>40</v>
      </c>
      <c r="L179" s="164"/>
      <c r="M179" s="169"/>
      <c r="N179" s="170"/>
      <c r="O179" s="170"/>
      <c r="P179" s="170"/>
      <c r="Q179" s="170"/>
      <c r="R179" s="170"/>
      <c r="S179" s="170"/>
      <c r="T179" s="171"/>
      <c r="AT179" s="166" t="s">
        <v>190</v>
      </c>
      <c r="AU179" s="166" t="s">
        <v>79</v>
      </c>
      <c r="AV179" s="11" t="s">
        <v>79</v>
      </c>
      <c r="AW179" s="11" t="s">
        <v>32</v>
      </c>
      <c r="AX179" s="11" t="s">
        <v>77</v>
      </c>
      <c r="AY179" s="166" t="s">
        <v>129</v>
      </c>
    </row>
    <row r="180" spans="2:65" s="1" customFormat="1" ht="16.5" customHeight="1">
      <c r="B180" s="149"/>
      <c r="C180" s="150" t="s">
        <v>350</v>
      </c>
      <c r="D180" s="150" t="s">
        <v>131</v>
      </c>
      <c r="E180" s="151" t="s">
        <v>351</v>
      </c>
      <c r="F180" s="152" t="s">
        <v>352</v>
      </c>
      <c r="G180" s="153" t="s">
        <v>134</v>
      </c>
      <c r="H180" s="154">
        <v>23</v>
      </c>
      <c r="I180" s="155"/>
      <c r="J180" s="155">
        <f>ROUND(I180*H180,2)</f>
        <v>0</v>
      </c>
      <c r="K180" s="152" t="s">
        <v>188</v>
      </c>
      <c r="L180" s="35"/>
      <c r="M180" s="156" t="s">
        <v>5</v>
      </c>
      <c r="N180" s="157" t="s">
        <v>40</v>
      </c>
      <c r="O180" s="158">
        <v>0.35</v>
      </c>
      <c r="P180" s="158">
        <f>O180*H180</f>
        <v>8.0499999999999989</v>
      </c>
      <c r="Q180" s="158">
        <v>8.1850000000000006E-2</v>
      </c>
      <c r="R180" s="158">
        <f>Q180*H180</f>
        <v>1.8825500000000002</v>
      </c>
      <c r="S180" s="158">
        <v>0</v>
      </c>
      <c r="T180" s="159">
        <f>S180*H180</f>
        <v>0</v>
      </c>
      <c r="AR180" s="21" t="s">
        <v>128</v>
      </c>
      <c r="AT180" s="21" t="s">
        <v>131</v>
      </c>
      <c r="AU180" s="21" t="s">
        <v>79</v>
      </c>
      <c r="AY180" s="21" t="s">
        <v>129</v>
      </c>
      <c r="BE180" s="160">
        <f>IF(N180="základní",J180,0)</f>
        <v>0</v>
      </c>
      <c r="BF180" s="160">
        <f>IF(N180="snížená",J180,0)</f>
        <v>0</v>
      </c>
      <c r="BG180" s="160">
        <f>IF(N180="zákl. přenesená",J180,0)</f>
        <v>0</v>
      </c>
      <c r="BH180" s="160">
        <f>IF(N180="sníž. přenesená",J180,0)</f>
        <v>0</v>
      </c>
      <c r="BI180" s="160">
        <f>IF(N180="nulová",J180,0)</f>
        <v>0</v>
      </c>
      <c r="BJ180" s="21" t="s">
        <v>77</v>
      </c>
      <c r="BK180" s="160">
        <f>ROUND(I180*H180,2)</f>
        <v>0</v>
      </c>
      <c r="BL180" s="21" t="s">
        <v>128</v>
      </c>
      <c r="BM180" s="21" t="s">
        <v>353</v>
      </c>
    </row>
    <row r="181" spans="2:65" s="11" customFormat="1">
      <c r="B181" s="164"/>
      <c r="D181" s="165" t="s">
        <v>190</v>
      </c>
      <c r="E181" s="166" t="s">
        <v>5</v>
      </c>
      <c r="F181" s="167" t="s">
        <v>354</v>
      </c>
      <c r="H181" s="168">
        <v>10</v>
      </c>
      <c r="L181" s="164"/>
      <c r="M181" s="169"/>
      <c r="N181" s="170"/>
      <c r="O181" s="170"/>
      <c r="P181" s="170"/>
      <c r="Q181" s="170"/>
      <c r="R181" s="170"/>
      <c r="S181" s="170"/>
      <c r="T181" s="171"/>
      <c r="AT181" s="166" t="s">
        <v>190</v>
      </c>
      <c r="AU181" s="166" t="s">
        <v>79</v>
      </c>
      <c r="AV181" s="11" t="s">
        <v>79</v>
      </c>
      <c r="AW181" s="11" t="s">
        <v>32</v>
      </c>
      <c r="AX181" s="11" t="s">
        <v>69</v>
      </c>
      <c r="AY181" s="166" t="s">
        <v>129</v>
      </c>
    </row>
    <row r="182" spans="2:65" s="11" customFormat="1">
      <c r="B182" s="164"/>
      <c r="D182" s="165" t="s">
        <v>190</v>
      </c>
      <c r="E182" s="166" t="s">
        <v>5</v>
      </c>
      <c r="F182" s="167" t="s">
        <v>354</v>
      </c>
      <c r="H182" s="168">
        <v>10</v>
      </c>
      <c r="L182" s="164"/>
      <c r="M182" s="169"/>
      <c r="N182" s="170"/>
      <c r="O182" s="170"/>
      <c r="P182" s="170"/>
      <c r="Q182" s="170"/>
      <c r="R182" s="170"/>
      <c r="S182" s="170"/>
      <c r="T182" s="171"/>
      <c r="AT182" s="166" t="s">
        <v>190</v>
      </c>
      <c r="AU182" s="166" t="s">
        <v>79</v>
      </c>
      <c r="AV182" s="11" t="s">
        <v>79</v>
      </c>
      <c r="AW182" s="11" t="s">
        <v>32</v>
      </c>
      <c r="AX182" s="11" t="s">
        <v>69</v>
      </c>
      <c r="AY182" s="166" t="s">
        <v>129</v>
      </c>
    </row>
    <row r="183" spans="2:65" s="11" customFormat="1">
      <c r="B183" s="164"/>
      <c r="D183" s="165" t="s">
        <v>190</v>
      </c>
      <c r="E183" s="166" t="s">
        <v>5</v>
      </c>
      <c r="F183" s="167" t="s">
        <v>77</v>
      </c>
      <c r="H183" s="168">
        <v>1</v>
      </c>
      <c r="L183" s="164"/>
      <c r="M183" s="169"/>
      <c r="N183" s="170"/>
      <c r="O183" s="170"/>
      <c r="P183" s="170"/>
      <c r="Q183" s="170"/>
      <c r="R183" s="170"/>
      <c r="S183" s="170"/>
      <c r="T183" s="171"/>
      <c r="AT183" s="166" t="s">
        <v>190</v>
      </c>
      <c r="AU183" s="166" t="s">
        <v>79</v>
      </c>
      <c r="AV183" s="11" t="s">
        <v>79</v>
      </c>
      <c r="AW183" s="11" t="s">
        <v>32</v>
      </c>
      <c r="AX183" s="11" t="s">
        <v>69</v>
      </c>
      <c r="AY183" s="166" t="s">
        <v>129</v>
      </c>
    </row>
    <row r="184" spans="2:65" s="11" customFormat="1">
      <c r="B184" s="164"/>
      <c r="D184" s="165" t="s">
        <v>190</v>
      </c>
      <c r="E184" s="166" t="s">
        <v>5</v>
      </c>
      <c r="F184" s="167" t="s">
        <v>79</v>
      </c>
      <c r="H184" s="168">
        <v>2</v>
      </c>
      <c r="L184" s="164"/>
      <c r="M184" s="169"/>
      <c r="N184" s="170"/>
      <c r="O184" s="170"/>
      <c r="P184" s="170"/>
      <c r="Q184" s="170"/>
      <c r="R184" s="170"/>
      <c r="S184" s="170"/>
      <c r="T184" s="171"/>
      <c r="AT184" s="166" t="s">
        <v>190</v>
      </c>
      <c r="AU184" s="166" t="s">
        <v>79</v>
      </c>
      <c r="AV184" s="11" t="s">
        <v>79</v>
      </c>
      <c r="AW184" s="11" t="s">
        <v>32</v>
      </c>
      <c r="AX184" s="11" t="s">
        <v>69</v>
      </c>
      <c r="AY184" s="166" t="s">
        <v>129</v>
      </c>
    </row>
    <row r="185" spans="2:65" s="1" customFormat="1" ht="16.5" customHeight="1">
      <c r="B185" s="149"/>
      <c r="C185" s="150" t="s">
        <v>355</v>
      </c>
      <c r="D185" s="150" t="s">
        <v>131</v>
      </c>
      <c r="E185" s="151" t="s">
        <v>356</v>
      </c>
      <c r="F185" s="152" t="s">
        <v>357</v>
      </c>
      <c r="G185" s="153" t="s">
        <v>134</v>
      </c>
      <c r="H185" s="154">
        <v>5</v>
      </c>
      <c r="I185" s="155"/>
      <c r="J185" s="155">
        <f>ROUND(I185*H185,2)</f>
        <v>0</v>
      </c>
      <c r="K185" s="152" t="s">
        <v>188</v>
      </c>
      <c r="L185" s="35"/>
      <c r="M185" s="156" t="s">
        <v>5</v>
      </c>
      <c r="N185" s="157" t="s">
        <v>40</v>
      </c>
      <c r="O185" s="158">
        <v>0.48</v>
      </c>
      <c r="P185" s="158">
        <f>O185*H185</f>
        <v>2.4</v>
      </c>
      <c r="Q185" s="158">
        <v>0.10904999999999999</v>
      </c>
      <c r="R185" s="158">
        <f>Q185*H185</f>
        <v>0.54525000000000001</v>
      </c>
      <c r="S185" s="158">
        <v>0</v>
      </c>
      <c r="T185" s="159">
        <f>S185*H185</f>
        <v>0</v>
      </c>
      <c r="AR185" s="21" t="s">
        <v>128</v>
      </c>
      <c r="AT185" s="21" t="s">
        <v>131</v>
      </c>
      <c r="AU185" s="21" t="s">
        <v>79</v>
      </c>
      <c r="AY185" s="21" t="s">
        <v>129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21" t="s">
        <v>77</v>
      </c>
      <c r="BK185" s="160">
        <f>ROUND(I185*H185,2)</f>
        <v>0</v>
      </c>
      <c r="BL185" s="21" t="s">
        <v>128</v>
      </c>
      <c r="BM185" s="21" t="s">
        <v>358</v>
      </c>
    </row>
    <row r="186" spans="2:65" s="11" customFormat="1">
      <c r="B186" s="164"/>
      <c r="D186" s="165" t="s">
        <v>190</v>
      </c>
      <c r="E186" s="166" t="s">
        <v>5</v>
      </c>
      <c r="F186" s="167" t="s">
        <v>359</v>
      </c>
      <c r="H186" s="168">
        <v>5</v>
      </c>
      <c r="L186" s="164"/>
      <c r="M186" s="169"/>
      <c r="N186" s="170"/>
      <c r="O186" s="170"/>
      <c r="P186" s="170"/>
      <c r="Q186" s="170"/>
      <c r="R186" s="170"/>
      <c r="S186" s="170"/>
      <c r="T186" s="171"/>
      <c r="AT186" s="166" t="s">
        <v>190</v>
      </c>
      <c r="AU186" s="166" t="s">
        <v>79</v>
      </c>
      <c r="AV186" s="11" t="s">
        <v>79</v>
      </c>
      <c r="AW186" s="11" t="s">
        <v>32</v>
      </c>
      <c r="AX186" s="11" t="s">
        <v>77</v>
      </c>
      <c r="AY186" s="166" t="s">
        <v>129</v>
      </c>
    </row>
    <row r="187" spans="2:65" s="1" customFormat="1" ht="16.5" customHeight="1">
      <c r="B187" s="149"/>
      <c r="C187" s="150" t="s">
        <v>360</v>
      </c>
      <c r="D187" s="150" t="s">
        <v>131</v>
      </c>
      <c r="E187" s="151" t="s">
        <v>361</v>
      </c>
      <c r="F187" s="152" t="s">
        <v>362</v>
      </c>
      <c r="G187" s="153" t="s">
        <v>317</v>
      </c>
      <c r="H187" s="154">
        <v>34.25</v>
      </c>
      <c r="I187" s="155"/>
      <c r="J187" s="155">
        <f>ROUND(I187*H187,2)</f>
        <v>0</v>
      </c>
      <c r="K187" s="152" t="s">
        <v>188</v>
      </c>
      <c r="L187" s="35"/>
      <c r="M187" s="156" t="s">
        <v>5</v>
      </c>
      <c r="N187" s="157" t="s">
        <v>40</v>
      </c>
      <c r="O187" s="158">
        <v>7.4999999999999997E-2</v>
      </c>
      <c r="P187" s="158">
        <f>O187*H187</f>
        <v>2.5687500000000001</v>
      </c>
      <c r="Q187" s="158">
        <v>2.9999999999999997E-4</v>
      </c>
      <c r="R187" s="158">
        <f>Q187*H187</f>
        <v>1.0274999999999999E-2</v>
      </c>
      <c r="S187" s="158">
        <v>0</v>
      </c>
      <c r="T187" s="159">
        <f>S187*H187</f>
        <v>0</v>
      </c>
      <c r="AR187" s="21" t="s">
        <v>128</v>
      </c>
      <c r="AT187" s="21" t="s">
        <v>131</v>
      </c>
      <c r="AU187" s="21" t="s">
        <v>79</v>
      </c>
      <c r="AY187" s="21" t="s">
        <v>129</v>
      </c>
      <c r="BE187" s="160">
        <f>IF(N187="základní",J187,0)</f>
        <v>0</v>
      </c>
      <c r="BF187" s="160">
        <f>IF(N187="snížená",J187,0)</f>
        <v>0</v>
      </c>
      <c r="BG187" s="160">
        <f>IF(N187="zákl. přenesená",J187,0)</f>
        <v>0</v>
      </c>
      <c r="BH187" s="160">
        <f>IF(N187="sníž. přenesená",J187,0)</f>
        <v>0</v>
      </c>
      <c r="BI187" s="160">
        <f>IF(N187="nulová",J187,0)</f>
        <v>0</v>
      </c>
      <c r="BJ187" s="21" t="s">
        <v>77</v>
      </c>
      <c r="BK187" s="160">
        <f>ROUND(I187*H187,2)</f>
        <v>0</v>
      </c>
      <c r="BL187" s="21" t="s">
        <v>128</v>
      </c>
      <c r="BM187" s="21" t="s">
        <v>363</v>
      </c>
    </row>
    <row r="188" spans="2:65" s="11" customFormat="1">
      <c r="B188" s="164"/>
      <c r="D188" s="165" t="s">
        <v>190</v>
      </c>
      <c r="E188" s="166" t="s">
        <v>5</v>
      </c>
      <c r="F188" s="167" t="s">
        <v>364</v>
      </c>
      <c r="H188" s="168">
        <v>34.25</v>
      </c>
      <c r="L188" s="164"/>
      <c r="M188" s="169"/>
      <c r="N188" s="170"/>
      <c r="O188" s="170"/>
      <c r="P188" s="170"/>
      <c r="Q188" s="170"/>
      <c r="R188" s="170"/>
      <c r="S188" s="170"/>
      <c r="T188" s="171"/>
      <c r="AT188" s="166" t="s">
        <v>190</v>
      </c>
      <c r="AU188" s="166" t="s">
        <v>79</v>
      </c>
      <c r="AV188" s="11" t="s">
        <v>79</v>
      </c>
      <c r="AW188" s="11" t="s">
        <v>32</v>
      </c>
      <c r="AX188" s="11" t="s">
        <v>77</v>
      </c>
      <c r="AY188" s="166" t="s">
        <v>129</v>
      </c>
    </row>
    <row r="189" spans="2:65" s="1" customFormat="1" ht="16.5" customHeight="1">
      <c r="B189" s="149"/>
      <c r="C189" s="150" t="s">
        <v>365</v>
      </c>
      <c r="D189" s="150" t="s">
        <v>131</v>
      </c>
      <c r="E189" s="151" t="s">
        <v>366</v>
      </c>
      <c r="F189" s="152" t="s">
        <v>367</v>
      </c>
      <c r="G189" s="153" t="s">
        <v>243</v>
      </c>
      <c r="H189" s="154">
        <v>117.43</v>
      </c>
      <c r="I189" s="155"/>
      <c r="J189" s="155">
        <f>ROUND(I189*H189,2)</f>
        <v>0</v>
      </c>
      <c r="K189" s="152" t="s">
        <v>188</v>
      </c>
      <c r="L189" s="35"/>
      <c r="M189" s="156" t="s">
        <v>5</v>
      </c>
      <c r="N189" s="157" t="s">
        <v>40</v>
      </c>
      <c r="O189" s="158">
        <v>0.58199999999999996</v>
      </c>
      <c r="P189" s="158">
        <f>O189*H189</f>
        <v>68.344260000000006</v>
      </c>
      <c r="Q189" s="158">
        <v>6.8430000000000005E-2</v>
      </c>
      <c r="R189" s="158">
        <f>Q189*H189</f>
        <v>8.0357349000000013</v>
      </c>
      <c r="S189" s="158">
        <v>0</v>
      </c>
      <c r="T189" s="159">
        <f>S189*H189</f>
        <v>0</v>
      </c>
      <c r="AR189" s="21" t="s">
        <v>128</v>
      </c>
      <c r="AT189" s="21" t="s">
        <v>131</v>
      </c>
      <c r="AU189" s="21" t="s">
        <v>79</v>
      </c>
      <c r="AY189" s="21" t="s">
        <v>129</v>
      </c>
      <c r="BE189" s="160">
        <f>IF(N189="základní",J189,0)</f>
        <v>0</v>
      </c>
      <c r="BF189" s="160">
        <f>IF(N189="snížená",J189,0)</f>
        <v>0</v>
      </c>
      <c r="BG189" s="160">
        <f>IF(N189="zákl. přenesená",J189,0)</f>
        <v>0</v>
      </c>
      <c r="BH189" s="160">
        <f>IF(N189="sníž. přenesená",J189,0)</f>
        <v>0</v>
      </c>
      <c r="BI189" s="160">
        <f>IF(N189="nulová",J189,0)</f>
        <v>0</v>
      </c>
      <c r="BJ189" s="21" t="s">
        <v>77</v>
      </c>
      <c r="BK189" s="160">
        <f>ROUND(I189*H189,2)</f>
        <v>0</v>
      </c>
      <c r="BL189" s="21" t="s">
        <v>128</v>
      </c>
      <c r="BM189" s="21" t="s">
        <v>368</v>
      </c>
    </row>
    <row r="190" spans="2:65" s="11" customFormat="1" ht="24">
      <c r="B190" s="164"/>
      <c r="D190" s="165" t="s">
        <v>190</v>
      </c>
      <c r="E190" s="166" t="s">
        <v>5</v>
      </c>
      <c r="F190" s="167" t="s">
        <v>369</v>
      </c>
      <c r="H190" s="168">
        <v>137.55000000000001</v>
      </c>
      <c r="L190" s="164"/>
      <c r="M190" s="169"/>
      <c r="N190" s="170"/>
      <c r="O190" s="170"/>
      <c r="P190" s="170"/>
      <c r="Q190" s="170"/>
      <c r="R190" s="170"/>
      <c r="S190" s="170"/>
      <c r="T190" s="171"/>
      <c r="AT190" s="166" t="s">
        <v>190</v>
      </c>
      <c r="AU190" s="166" t="s">
        <v>79</v>
      </c>
      <c r="AV190" s="11" t="s">
        <v>79</v>
      </c>
      <c r="AW190" s="11" t="s">
        <v>32</v>
      </c>
      <c r="AX190" s="11" t="s">
        <v>69</v>
      </c>
      <c r="AY190" s="166" t="s">
        <v>129</v>
      </c>
    </row>
    <row r="191" spans="2:65" s="11" customFormat="1">
      <c r="B191" s="164"/>
      <c r="D191" s="165" t="s">
        <v>190</v>
      </c>
      <c r="E191" s="166" t="s">
        <v>5</v>
      </c>
      <c r="F191" s="167" t="s">
        <v>370</v>
      </c>
      <c r="H191" s="168">
        <v>-12.6</v>
      </c>
      <c r="L191" s="164"/>
      <c r="M191" s="169"/>
      <c r="N191" s="170"/>
      <c r="O191" s="170"/>
      <c r="P191" s="170"/>
      <c r="Q191" s="170"/>
      <c r="R191" s="170"/>
      <c r="S191" s="170"/>
      <c r="T191" s="171"/>
      <c r="AT191" s="166" t="s">
        <v>190</v>
      </c>
      <c r="AU191" s="166" t="s">
        <v>79</v>
      </c>
      <c r="AV191" s="11" t="s">
        <v>79</v>
      </c>
      <c r="AW191" s="11" t="s">
        <v>32</v>
      </c>
      <c r="AX191" s="11" t="s">
        <v>69</v>
      </c>
      <c r="AY191" s="166" t="s">
        <v>129</v>
      </c>
    </row>
    <row r="192" spans="2:65" s="11" customFormat="1">
      <c r="B192" s="164"/>
      <c r="D192" s="165" t="s">
        <v>190</v>
      </c>
      <c r="E192" s="166" t="s">
        <v>5</v>
      </c>
      <c r="F192" s="167" t="s">
        <v>371</v>
      </c>
      <c r="H192" s="168">
        <v>-3.2</v>
      </c>
      <c r="L192" s="164"/>
      <c r="M192" s="169"/>
      <c r="N192" s="170"/>
      <c r="O192" s="170"/>
      <c r="P192" s="170"/>
      <c r="Q192" s="170"/>
      <c r="R192" s="170"/>
      <c r="S192" s="170"/>
      <c r="T192" s="171"/>
      <c r="AT192" s="166" t="s">
        <v>190</v>
      </c>
      <c r="AU192" s="166" t="s">
        <v>79</v>
      </c>
      <c r="AV192" s="11" t="s">
        <v>79</v>
      </c>
      <c r="AW192" s="11" t="s">
        <v>32</v>
      </c>
      <c r="AX192" s="11" t="s">
        <v>69</v>
      </c>
      <c r="AY192" s="166" t="s">
        <v>129</v>
      </c>
    </row>
    <row r="193" spans="2:65" s="11" customFormat="1">
      <c r="B193" s="164"/>
      <c r="D193" s="165" t="s">
        <v>190</v>
      </c>
      <c r="E193" s="166" t="s">
        <v>5</v>
      </c>
      <c r="F193" s="167" t="s">
        <v>372</v>
      </c>
      <c r="H193" s="168">
        <v>-4.32</v>
      </c>
      <c r="L193" s="164"/>
      <c r="M193" s="169"/>
      <c r="N193" s="170"/>
      <c r="O193" s="170"/>
      <c r="P193" s="170"/>
      <c r="Q193" s="170"/>
      <c r="R193" s="170"/>
      <c r="S193" s="170"/>
      <c r="T193" s="171"/>
      <c r="AT193" s="166" t="s">
        <v>190</v>
      </c>
      <c r="AU193" s="166" t="s">
        <v>79</v>
      </c>
      <c r="AV193" s="11" t="s">
        <v>79</v>
      </c>
      <c r="AW193" s="11" t="s">
        <v>32</v>
      </c>
      <c r="AX193" s="11" t="s">
        <v>69</v>
      </c>
      <c r="AY193" s="166" t="s">
        <v>129</v>
      </c>
    </row>
    <row r="194" spans="2:65" s="1" customFormat="1" ht="16.5" customHeight="1">
      <c r="B194" s="149"/>
      <c r="C194" s="150" t="s">
        <v>373</v>
      </c>
      <c r="D194" s="150" t="s">
        <v>131</v>
      </c>
      <c r="E194" s="151" t="s">
        <v>374</v>
      </c>
      <c r="F194" s="152" t="s">
        <v>375</v>
      </c>
      <c r="G194" s="153" t="s">
        <v>243</v>
      </c>
      <c r="H194" s="154">
        <v>197.22499999999999</v>
      </c>
      <c r="I194" s="155"/>
      <c r="J194" s="155">
        <f>ROUND(I194*H194,2)</f>
        <v>0</v>
      </c>
      <c r="K194" s="152" t="s">
        <v>188</v>
      </c>
      <c r="L194" s="35"/>
      <c r="M194" s="156" t="s">
        <v>5</v>
      </c>
      <c r="N194" s="157" t="s">
        <v>40</v>
      </c>
      <c r="O194" s="158">
        <v>0.56799999999999995</v>
      </c>
      <c r="P194" s="158">
        <f>O194*H194</f>
        <v>112.02379999999998</v>
      </c>
      <c r="Q194" s="158">
        <v>0.10445</v>
      </c>
      <c r="R194" s="158">
        <f>Q194*H194</f>
        <v>20.60015125</v>
      </c>
      <c r="S194" s="158">
        <v>0</v>
      </c>
      <c r="T194" s="159">
        <f>S194*H194</f>
        <v>0</v>
      </c>
      <c r="AR194" s="21" t="s">
        <v>128</v>
      </c>
      <c r="AT194" s="21" t="s">
        <v>131</v>
      </c>
      <c r="AU194" s="21" t="s">
        <v>79</v>
      </c>
      <c r="AY194" s="21" t="s">
        <v>129</v>
      </c>
      <c r="BE194" s="160">
        <f>IF(N194="základní",J194,0)</f>
        <v>0</v>
      </c>
      <c r="BF194" s="160">
        <f>IF(N194="snížená",J194,0)</f>
        <v>0</v>
      </c>
      <c r="BG194" s="160">
        <f>IF(N194="zákl. přenesená",J194,0)</f>
        <v>0</v>
      </c>
      <c r="BH194" s="160">
        <f>IF(N194="sníž. přenesená",J194,0)</f>
        <v>0</v>
      </c>
      <c r="BI194" s="160">
        <f>IF(N194="nulová",J194,0)</f>
        <v>0</v>
      </c>
      <c r="BJ194" s="21" t="s">
        <v>77</v>
      </c>
      <c r="BK194" s="160">
        <f>ROUND(I194*H194,2)</f>
        <v>0</v>
      </c>
      <c r="BL194" s="21" t="s">
        <v>128</v>
      </c>
      <c r="BM194" s="21" t="s">
        <v>376</v>
      </c>
    </row>
    <row r="195" spans="2:65" s="11" customFormat="1">
      <c r="B195" s="164"/>
      <c r="D195" s="165" t="s">
        <v>190</v>
      </c>
      <c r="E195" s="166" t="s">
        <v>5</v>
      </c>
      <c r="F195" s="167" t="s">
        <v>377</v>
      </c>
      <c r="H195" s="168">
        <v>186.2</v>
      </c>
      <c r="L195" s="164"/>
      <c r="M195" s="169"/>
      <c r="N195" s="170"/>
      <c r="O195" s="170"/>
      <c r="P195" s="170"/>
      <c r="Q195" s="170"/>
      <c r="R195" s="170"/>
      <c r="S195" s="170"/>
      <c r="T195" s="171"/>
      <c r="AT195" s="166" t="s">
        <v>190</v>
      </c>
      <c r="AU195" s="166" t="s">
        <v>79</v>
      </c>
      <c r="AV195" s="11" t="s">
        <v>79</v>
      </c>
      <c r="AW195" s="11" t="s">
        <v>32</v>
      </c>
      <c r="AX195" s="11" t="s">
        <v>69</v>
      </c>
      <c r="AY195" s="166" t="s">
        <v>129</v>
      </c>
    </row>
    <row r="196" spans="2:65" s="11" customFormat="1">
      <c r="B196" s="164"/>
      <c r="D196" s="165" t="s">
        <v>190</v>
      </c>
      <c r="E196" s="166" t="s">
        <v>5</v>
      </c>
      <c r="F196" s="167" t="s">
        <v>378</v>
      </c>
      <c r="H196" s="168">
        <v>-4.8</v>
      </c>
      <c r="L196" s="164"/>
      <c r="M196" s="169"/>
      <c r="N196" s="170"/>
      <c r="O196" s="170"/>
      <c r="P196" s="170"/>
      <c r="Q196" s="170"/>
      <c r="R196" s="170"/>
      <c r="S196" s="170"/>
      <c r="T196" s="171"/>
      <c r="AT196" s="166" t="s">
        <v>190</v>
      </c>
      <c r="AU196" s="166" t="s">
        <v>79</v>
      </c>
      <c r="AV196" s="11" t="s">
        <v>79</v>
      </c>
      <c r="AW196" s="11" t="s">
        <v>32</v>
      </c>
      <c r="AX196" s="11" t="s">
        <v>69</v>
      </c>
      <c r="AY196" s="166" t="s">
        <v>129</v>
      </c>
    </row>
    <row r="197" spans="2:65" s="11" customFormat="1">
      <c r="B197" s="164"/>
      <c r="D197" s="165" t="s">
        <v>190</v>
      </c>
      <c r="E197" s="166" t="s">
        <v>5</v>
      </c>
      <c r="F197" s="167" t="s">
        <v>379</v>
      </c>
      <c r="H197" s="168">
        <v>15.824999999999999</v>
      </c>
      <c r="L197" s="164"/>
      <c r="M197" s="169"/>
      <c r="N197" s="170"/>
      <c r="O197" s="170"/>
      <c r="P197" s="170"/>
      <c r="Q197" s="170"/>
      <c r="R197" s="170"/>
      <c r="S197" s="170"/>
      <c r="T197" s="171"/>
      <c r="AT197" s="166" t="s">
        <v>190</v>
      </c>
      <c r="AU197" s="166" t="s">
        <v>79</v>
      </c>
      <c r="AV197" s="11" t="s">
        <v>79</v>
      </c>
      <c r="AW197" s="11" t="s">
        <v>32</v>
      </c>
      <c r="AX197" s="11" t="s">
        <v>69</v>
      </c>
      <c r="AY197" s="166" t="s">
        <v>129</v>
      </c>
    </row>
    <row r="198" spans="2:65" s="1" customFormat="1" ht="16.5" customHeight="1">
      <c r="B198" s="149"/>
      <c r="C198" s="150" t="s">
        <v>380</v>
      </c>
      <c r="D198" s="150" t="s">
        <v>131</v>
      </c>
      <c r="E198" s="151" t="s">
        <v>381</v>
      </c>
      <c r="F198" s="152" t="s">
        <v>382</v>
      </c>
      <c r="G198" s="153" t="s">
        <v>317</v>
      </c>
      <c r="H198" s="154">
        <v>140</v>
      </c>
      <c r="I198" s="155"/>
      <c r="J198" s="155">
        <f>ROUND(I198*H198,2)</f>
        <v>0</v>
      </c>
      <c r="K198" s="152" t="s">
        <v>188</v>
      </c>
      <c r="L198" s="35"/>
      <c r="M198" s="156" t="s">
        <v>5</v>
      </c>
      <c r="N198" s="157" t="s">
        <v>40</v>
      </c>
      <c r="O198" s="158">
        <v>0.2</v>
      </c>
      <c r="P198" s="158">
        <f>O198*H198</f>
        <v>28</v>
      </c>
      <c r="Q198" s="158">
        <v>1.2E-4</v>
      </c>
      <c r="R198" s="158">
        <f>Q198*H198</f>
        <v>1.6799999999999999E-2</v>
      </c>
      <c r="S198" s="158">
        <v>0</v>
      </c>
      <c r="T198" s="159">
        <f>S198*H198</f>
        <v>0</v>
      </c>
      <c r="AR198" s="21" t="s">
        <v>128</v>
      </c>
      <c r="AT198" s="21" t="s">
        <v>131</v>
      </c>
      <c r="AU198" s="21" t="s">
        <v>79</v>
      </c>
      <c r="AY198" s="21" t="s">
        <v>129</v>
      </c>
      <c r="BE198" s="160">
        <f>IF(N198="základní",J198,0)</f>
        <v>0</v>
      </c>
      <c r="BF198" s="160">
        <f>IF(N198="snížená",J198,0)</f>
        <v>0</v>
      </c>
      <c r="BG198" s="160">
        <f>IF(N198="zákl. přenesená",J198,0)</f>
        <v>0</v>
      </c>
      <c r="BH198" s="160">
        <f>IF(N198="sníž. přenesená",J198,0)</f>
        <v>0</v>
      </c>
      <c r="BI198" s="160">
        <f>IF(N198="nulová",J198,0)</f>
        <v>0</v>
      </c>
      <c r="BJ198" s="21" t="s">
        <v>77</v>
      </c>
      <c r="BK198" s="160">
        <f>ROUND(I198*H198,2)</f>
        <v>0</v>
      </c>
      <c r="BL198" s="21" t="s">
        <v>128</v>
      </c>
      <c r="BM198" s="21" t="s">
        <v>383</v>
      </c>
    </row>
    <row r="199" spans="2:65" s="11" customFormat="1">
      <c r="B199" s="164"/>
      <c r="D199" s="165" t="s">
        <v>190</v>
      </c>
      <c r="E199" s="166" t="s">
        <v>5</v>
      </c>
      <c r="F199" s="167" t="s">
        <v>384</v>
      </c>
      <c r="H199" s="168">
        <v>140</v>
      </c>
      <c r="L199" s="164"/>
      <c r="M199" s="169"/>
      <c r="N199" s="170"/>
      <c r="O199" s="170"/>
      <c r="P199" s="170"/>
      <c r="Q199" s="170"/>
      <c r="R199" s="170"/>
      <c r="S199" s="170"/>
      <c r="T199" s="171"/>
      <c r="AT199" s="166" t="s">
        <v>190</v>
      </c>
      <c r="AU199" s="166" t="s">
        <v>79</v>
      </c>
      <c r="AV199" s="11" t="s">
        <v>79</v>
      </c>
      <c r="AW199" s="11" t="s">
        <v>32</v>
      </c>
      <c r="AX199" s="11" t="s">
        <v>77</v>
      </c>
      <c r="AY199" s="166" t="s">
        <v>129</v>
      </c>
    </row>
    <row r="200" spans="2:65" s="10" customFormat="1" ht="29.85" customHeight="1">
      <c r="B200" s="137"/>
      <c r="D200" s="138" t="s">
        <v>68</v>
      </c>
      <c r="E200" s="147" t="s">
        <v>128</v>
      </c>
      <c r="F200" s="147" t="s">
        <v>385</v>
      </c>
      <c r="J200" s="148">
        <f>BK200</f>
        <v>0</v>
      </c>
      <c r="L200" s="137"/>
      <c r="M200" s="141"/>
      <c r="N200" s="142"/>
      <c r="O200" s="142"/>
      <c r="P200" s="143">
        <f>SUM(P201:P203)</f>
        <v>34.883999999999993</v>
      </c>
      <c r="Q200" s="142"/>
      <c r="R200" s="143">
        <f>SUM(R201:R203)</f>
        <v>16.265432999999998</v>
      </c>
      <c r="S200" s="142"/>
      <c r="T200" s="144">
        <f>SUM(T201:T203)</f>
        <v>0</v>
      </c>
      <c r="AR200" s="138" t="s">
        <v>77</v>
      </c>
      <c r="AT200" s="145" t="s">
        <v>68</v>
      </c>
      <c r="AU200" s="145" t="s">
        <v>77</v>
      </c>
      <c r="AY200" s="138" t="s">
        <v>129</v>
      </c>
      <c r="BK200" s="146">
        <f>SUM(BK201:BK203)</f>
        <v>0</v>
      </c>
    </row>
    <row r="201" spans="2:65" s="1" customFormat="1" ht="16.5" customHeight="1">
      <c r="B201" s="149"/>
      <c r="C201" s="150" t="s">
        <v>386</v>
      </c>
      <c r="D201" s="150" t="s">
        <v>131</v>
      </c>
      <c r="E201" s="151" t="s">
        <v>387</v>
      </c>
      <c r="F201" s="152" t="s">
        <v>388</v>
      </c>
      <c r="G201" s="153" t="s">
        <v>317</v>
      </c>
      <c r="H201" s="154">
        <v>74.099999999999994</v>
      </c>
      <c r="I201" s="155"/>
      <c r="J201" s="155">
        <f>ROUND(I201*H201,2)</f>
        <v>0</v>
      </c>
      <c r="K201" s="152" t="s">
        <v>188</v>
      </c>
      <c r="L201" s="35"/>
      <c r="M201" s="156" t="s">
        <v>5</v>
      </c>
      <c r="N201" s="157" t="s">
        <v>40</v>
      </c>
      <c r="O201" s="158">
        <v>0.40899999999999997</v>
      </c>
      <c r="P201" s="158">
        <f>O201*H201</f>
        <v>30.306899999999995</v>
      </c>
      <c r="Q201" s="158">
        <v>0.18323999999999999</v>
      </c>
      <c r="R201" s="158">
        <f>Q201*H201</f>
        <v>13.578083999999999</v>
      </c>
      <c r="S201" s="158">
        <v>0</v>
      </c>
      <c r="T201" s="159">
        <f>S201*H201</f>
        <v>0</v>
      </c>
      <c r="AR201" s="21" t="s">
        <v>128</v>
      </c>
      <c r="AT201" s="21" t="s">
        <v>131</v>
      </c>
      <c r="AU201" s="21" t="s">
        <v>79</v>
      </c>
      <c r="AY201" s="21" t="s">
        <v>129</v>
      </c>
      <c r="BE201" s="160">
        <f>IF(N201="základní",J201,0)</f>
        <v>0</v>
      </c>
      <c r="BF201" s="160">
        <f>IF(N201="snížená",J201,0)</f>
        <v>0</v>
      </c>
      <c r="BG201" s="160">
        <f>IF(N201="zákl. přenesená",J201,0)</f>
        <v>0</v>
      </c>
      <c r="BH201" s="160">
        <f>IF(N201="sníž. přenesená",J201,0)</f>
        <v>0</v>
      </c>
      <c r="BI201" s="160">
        <f>IF(N201="nulová",J201,0)</f>
        <v>0</v>
      </c>
      <c r="BJ201" s="21" t="s">
        <v>77</v>
      </c>
      <c r="BK201" s="160">
        <f>ROUND(I201*H201,2)</f>
        <v>0</v>
      </c>
      <c r="BL201" s="21" t="s">
        <v>128</v>
      </c>
      <c r="BM201" s="21" t="s">
        <v>389</v>
      </c>
    </row>
    <row r="202" spans="2:65" s="11" customFormat="1">
      <c r="B202" s="164"/>
      <c r="D202" s="165" t="s">
        <v>190</v>
      </c>
      <c r="E202" s="166" t="s">
        <v>5</v>
      </c>
      <c r="F202" s="167" t="s">
        <v>390</v>
      </c>
      <c r="H202" s="168">
        <v>74.099999999999994</v>
      </c>
      <c r="L202" s="164"/>
      <c r="M202" s="169"/>
      <c r="N202" s="170"/>
      <c r="O202" s="170"/>
      <c r="P202" s="170"/>
      <c r="Q202" s="170"/>
      <c r="R202" s="170"/>
      <c r="S202" s="170"/>
      <c r="T202" s="171"/>
      <c r="AT202" s="166" t="s">
        <v>190</v>
      </c>
      <c r="AU202" s="166" t="s">
        <v>79</v>
      </c>
      <c r="AV202" s="11" t="s">
        <v>79</v>
      </c>
      <c r="AW202" s="11" t="s">
        <v>32</v>
      </c>
      <c r="AX202" s="11" t="s">
        <v>77</v>
      </c>
      <c r="AY202" s="166" t="s">
        <v>129</v>
      </c>
    </row>
    <row r="203" spans="2:65" s="1" customFormat="1" ht="16.5" customHeight="1">
      <c r="B203" s="149"/>
      <c r="C203" s="150" t="s">
        <v>391</v>
      </c>
      <c r="D203" s="150" t="s">
        <v>131</v>
      </c>
      <c r="E203" s="151" t="s">
        <v>392</v>
      </c>
      <c r="F203" s="152" t="s">
        <v>393</v>
      </c>
      <c r="G203" s="153" t="s">
        <v>317</v>
      </c>
      <c r="H203" s="154">
        <v>21.9</v>
      </c>
      <c r="I203" s="155"/>
      <c r="J203" s="155">
        <f>ROUND(I203*H203,2)</f>
        <v>0</v>
      </c>
      <c r="K203" s="152" t="s">
        <v>188</v>
      </c>
      <c r="L203" s="35"/>
      <c r="M203" s="156" t="s">
        <v>5</v>
      </c>
      <c r="N203" s="157" t="s">
        <v>40</v>
      </c>
      <c r="O203" s="158">
        <v>0.20899999999999999</v>
      </c>
      <c r="P203" s="158">
        <f>O203*H203</f>
        <v>4.5770999999999997</v>
      </c>
      <c r="Q203" s="158">
        <v>0.12271</v>
      </c>
      <c r="R203" s="158">
        <f>Q203*H203</f>
        <v>2.6873489999999998</v>
      </c>
      <c r="S203" s="158">
        <v>0</v>
      </c>
      <c r="T203" s="159">
        <f>S203*H203</f>
        <v>0</v>
      </c>
      <c r="AR203" s="21" t="s">
        <v>128</v>
      </c>
      <c r="AT203" s="21" t="s">
        <v>131</v>
      </c>
      <c r="AU203" s="21" t="s">
        <v>79</v>
      </c>
      <c r="AY203" s="21" t="s">
        <v>129</v>
      </c>
      <c r="BE203" s="160">
        <f>IF(N203="základní",J203,0)</f>
        <v>0</v>
      </c>
      <c r="BF203" s="160">
        <f>IF(N203="snížená",J203,0)</f>
        <v>0</v>
      </c>
      <c r="BG203" s="160">
        <f>IF(N203="zákl. přenesená",J203,0)</f>
        <v>0</v>
      </c>
      <c r="BH203" s="160">
        <f>IF(N203="sníž. přenesená",J203,0)</f>
        <v>0</v>
      </c>
      <c r="BI203" s="160">
        <f>IF(N203="nulová",J203,0)</f>
        <v>0</v>
      </c>
      <c r="BJ203" s="21" t="s">
        <v>77</v>
      </c>
      <c r="BK203" s="160">
        <f>ROUND(I203*H203,2)</f>
        <v>0</v>
      </c>
      <c r="BL203" s="21" t="s">
        <v>128</v>
      </c>
      <c r="BM203" s="21" t="s">
        <v>394</v>
      </c>
    </row>
    <row r="204" spans="2:65" s="10" customFormat="1" ht="29.85" customHeight="1">
      <c r="B204" s="137"/>
      <c r="D204" s="138" t="s">
        <v>68</v>
      </c>
      <c r="E204" s="147" t="s">
        <v>146</v>
      </c>
      <c r="F204" s="147" t="s">
        <v>395</v>
      </c>
      <c r="J204" s="148">
        <f>BK204</f>
        <v>0</v>
      </c>
      <c r="L204" s="137"/>
      <c r="M204" s="141"/>
      <c r="N204" s="142"/>
      <c r="O204" s="142"/>
      <c r="P204" s="143">
        <f>SUM(P205:P229)</f>
        <v>98.545279999999977</v>
      </c>
      <c r="Q204" s="142"/>
      <c r="R204" s="143">
        <f>SUM(R205:R229)</f>
        <v>39.778942999999998</v>
      </c>
      <c r="S204" s="142"/>
      <c r="T204" s="144">
        <f>SUM(T205:T229)</f>
        <v>0</v>
      </c>
      <c r="AR204" s="138" t="s">
        <v>77</v>
      </c>
      <c r="AT204" s="145" t="s">
        <v>68</v>
      </c>
      <c r="AU204" s="145" t="s">
        <v>77</v>
      </c>
      <c r="AY204" s="138" t="s">
        <v>129</v>
      </c>
      <c r="BK204" s="146">
        <f>SUM(BK205:BK229)</f>
        <v>0</v>
      </c>
    </row>
    <row r="205" spans="2:65" s="1" customFormat="1" ht="16.5" customHeight="1">
      <c r="B205" s="149"/>
      <c r="C205" s="150" t="s">
        <v>89</v>
      </c>
      <c r="D205" s="150" t="s">
        <v>131</v>
      </c>
      <c r="E205" s="151" t="s">
        <v>396</v>
      </c>
      <c r="F205" s="152" t="s">
        <v>397</v>
      </c>
      <c r="G205" s="153" t="s">
        <v>243</v>
      </c>
      <c r="H205" s="154">
        <v>346.88</v>
      </c>
      <c r="I205" s="155"/>
      <c r="J205" s="155">
        <f>ROUND(I205*H205,2)</f>
        <v>0</v>
      </c>
      <c r="K205" s="152" t="s">
        <v>188</v>
      </c>
      <c r="L205" s="35"/>
      <c r="M205" s="156" t="s">
        <v>5</v>
      </c>
      <c r="N205" s="157" t="s">
        <v>40</v>
      </c>
      <c r="O205" s="158">
        <v>3.1E-2</v>
      </c>
      <c r="P205" s="158">
        <f>O205*H205</f>
        <v>10.75328</v>
      </c>
      <c r="Q205" s="158">
        <v>0</v>
      </c>
      <c r="R205" s="158">
        <f>Q205*H205</f>
        <v>0</v>
      </c>
      <c r="S205" s="158">
        <v>0</v>
      </c>
      <c r="T205" s="159">
        <f>S205*H205</f>
        <v>0</v>
      </c>
      <c r="AR205" s="21" t="s">
        <v>128</v>
      </c>
      <c r="AT205" s="21" t="s">
        <v>131</v>
      </c>
      <c r="AU205" s="21" t="s">
        <v>79</v>
      </c>
      <c r="AY205" s="21" t="s">
        <v>129</v>
      </c>
      <c r="BE205" s="160">
        <f>IF(N205="základní",J205,0)</f>
        <v>0</v>
      </c>
      <c r="BF205" s="160">
        <f>IF(N205="snížená",J205,0)</f>
        <v>0</v>
      </c>
      <c r="BG205" s="160">
        <f>IF(N205="zákl. přenesená",J205,0)</f>
        <v>0</v>
      </c>
      <c r="BH205" s="160">
        <f>IF(N205="sníž. přenesená",J205,0)</f>
        <v>0</v>
      </c>
      <c r="BI205" s="160">
        <f>IF(N205="nulová",J205,0)</f>
        <v>0</v>
      </c>
      <c r="BJ205" s="21" t="s">
        <v>77</v>
      </c>
      <c r="BK205" s="160">
        <f>ROUND(I205*H205,2)</f>
        <v>0</v>
      </c>
      <c r="BL205" s="21" t="s">
        <v>128</v>
      </c>
      <c r="BM205" s="21" t="s">
        <v>398</v>
      </c>
    </row>
    <row r="206" spans="2:65" s="11" customFormat="1">
      <c r="B206" s="164"/>
      <c r="D206" s="165" t="s">
        <v>190</v>
      </c>
      <c r="E206" s="166" t="s">
        <v>5</v>
      </c>
      <c r="F206" s="167" t="s">
        <v>399</v>
      </c>
      <c r="H206" s="168">
        <v>284.7</v>
      </c>
      <c r="L206" s="164"/>
      <c r="M206" s="169"/>
      <c r="N206" s="170"/>
      <c r="O206" s="170"/>
      <c r="P206" s="170"/>
      <c r="Q206" s="170"/>
      <c r="R206" s="170"/>
      <c r="S206" s="170"/>
      <c r="T206" s="171"/>
      <c r="AT206" s="166" t="s">
        <v>190</v>
      </c>
      <c r="AU206" s="166" t="s">
        <v>79</v>
      </c>
      <c r="AV206" s="11" t="s">
        <v>79</v>
      </c>
      <c r="AW206" s="11" t="s">
        <v>32</v>
      </c>
      <c r="AX206" s="11" t="s">
        <v>69</v>
      </c>
      <c r="AY206" s="166" t="s">
        <v>129</v>
      </c>
    </row>
    <row r="207" spans="2:65" s="11" customFormat="1">
      <c r="B207" s="164"/>
      <c r="D207" s="165" t="s">
        <v>190</v>
      </c>
      <c r="E207" s="166" t="s">
        <v>5</v>
      </c>
      <c r="F207" s="167" t="s">
        <v>400</v>
      </c>
      <c r="H207" s="168">
        <v>4.68</v>
      </c>
      <c r="L207" s="164"/>
      <c r="M207" s="169"/>
      <c r="N207" s="170"/>
      <c r="O207" s="170"/>
      <c r="P207" s="170"/>
      <c r="Q207" s="170"/>
      <c r="R207" s="170"/>
      <c r="S207" s="170"/>
      <c r="T207" s="171"/>
      <c r="AT207" s="166" t="s">
        <v>190</v>
      </c>
      <c r="AU207" s="166" t="s">
        <v>79</v>
      </c>
      <c r="AV207" s="11" t="s">
        <v>79</v>
      </c>
      <c r="AW207" s="11" t="s">
        <v>32</v>
      </c>
      <c r="AX207" s="11" t="s">
        <v>69</v>
      </c>
      <c r="AY207" s="166" t="s">
        <v>129</v>
      </c>
    </row>
    <row r="208" spans="2:65" s="11" customFormat="1">
      <c r="B208" s="164"/>
      <c r="D208" s="165" t="s">
        <v>190</v>
      </c>
      <c r="E208" s="166" t="s">
        <v>5</v>
      </c>
      <c r="F208" s="167" t="s">
        <v>401</v>
      </c>
      <c r="H208" s="168">
        <v>57.5</v>
      </c>
      <c r="L208" s="164"/>
      <c r="M208" s="169"/>
      <c r="N208" s="170"/>
      <c r="O208" s="170"/>
      <c r="P208" s="170"/>
      <c r="Q208" s="170"/>
      <c r="R208" s="170"/>
      <c r="S208" s="170"/>
      <c r="T208" s="171"/>
      <c r="AT208" s="166" t="s">
        <v>190</v>
      </c>
      <c r="AU208" s="166" t="s">
        <v>79</v>
      </c>
      <c r="AV208" s="11" t="s">
        <v>79</v>
      </c>
      <c r="AW208" s="11" t="s">
        <v>32</v>
      </c>
      <c r="AX208" s="11" t="s">
        <v>69</v>
      </c>
      <c r="AY208" s="166" t="s">
        <v>129</v>
      </c>
    </row>
    <row r="209" spans="2:65" s="1" customFormat="1" ht="16.5" customHeight="1">
      <c r="B209" s="149"/>
      <c r="C209" s="150" t="s">
        <v>402</v>
      </c>
      <c r="D209" s="150" t="s">
        <v>131</v>
      </c>
      <c r="E209" s="151" t="s">
        <v>403</v>
      </c>
      <c r="F209" s="152" t="s">
        <v>404</v>
      </c>
      <c r="G209" s="153" t="s">
        <v>243</v>
      </c>
      <c r="H209" s="154">
        <v>57.5</v>
      </c>
      <c r="I209" s="155"/>
      <c r="J209" s="155">
        <f>ROUND(I209*H209,2)</f>
        <v>0</v>
      </c>
      <c r="K209" s="152" t="s">
        <v>188</v>
      </c>
      <c r="L209" s="35"/>
      <c r="M209" s="156" t="s">
        <v>5</v>
      </c>
      <c r="N209" s="157" t="s">
        <v>40</v>
      </c>
      <c r="O209" s="158">
        <v>2.1000000000000001E-2</v>
      </c>
      <c r="P209" s="158">
        <f>O209*H209</f>
        <v>1.2075</v>
      </c>
      <c r="Q209" s="158">
        <v>0</v>
      </c>
      <c r="R209" s="158">
        <f>Q209*H209</f>
        <v>0</v>
      </c>
      <c r="S209" s="158">
        <v>0</v>
      </c>
      <c r="T209" s="159">
        <f>S209*H209</f>
        <v>0</v>
      </c>
      <c r="AR209" s="21" t="s">
        <v>128</v>
      </c>
      <c r="AT209" s="21" t="s">
        <v>131</v>
      </c>
      <c r="AU209" s="21" t="s">
        <v>79</v>
      </c>
      <c r="AY209" s="21" t="s">
        <v>129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21" t="s">
        <v>77</v>
      </c>
      <c r="BK209" s="160">
        <f>ROUND(I209*H209,2)</f>
        <v>0</v>
      </c>
      <c r="BL209" s="21" t="s">
        <v>128</v>
      </c>
      <c r="BM209" s="21" t="s">
        <v>405</v>
      </c>
    </row>
    <row r="210" spans="2:65" s="11" customFormat="1">
      <c r="B210" s="164"/>
      <c r="D210" s="165" t="s">
        <v>190</v>
      </c>
      <c r="E210" s="166" t="s">
        <v>5</v>
      </c>
      <c r="F210" s="167" t="s">
        <v>401</v>
      </c>
      <c r="H210" s="168">
        <v>57.5</v>
      </c>
      <c r="L210" s="164"/>
      <c r="M210" s="169"/>
      <c r="N210" s="170"/>
      <c r="O210" s="170"/>
      <c r="P210" s="170"/>
      <c r="Q210" s="170"/>
      <c r="R210" s="170"/>
      <c r="S210" s="170"/>
      <c r="T210" s="171"/>
      <c r="AT210" s="166" t="s">
        <v>190</v>
      </c>
      <c r="AU210" s="166" t="s">
        <v>79</v>
      </c>
      <c r="AV210" s="11" t="s">
        <v>79</v>
      </c>
      <c r="AW210" s="11" t="s">
        <v>32</v>
      </c>
      <c r="AX210" s="11" t="s">
        <v>77</v>
      </c>
      <c r="AY210" s="166" t="s">
        <v>129</v>
      </c>
    </row>
    <row r="211" spans="2:65" s="1" customFormat="1" ht="16.5" customHeight="1">
      <c r="B211" s="149"/>
      <c r="C211" s="150" t="s">
        <v>406</v>
      </c>
      <c r="D211" s="150" t="s">
        <v>131</v>
      </c>
      <c r="E211" s="151" t="s">
        <v>407</v>
      </c>
      <c r="F211" s="152" t="s">
        <v>408</v>
      </c>
      <c r="G211" s="153" t="s">
        <v>243</v>
      </c>
      <c r="H211" s="154">
        <v>65.75</v>
      </c>
      <c r="I211" s="155"/>
      <c r="J211" s="155">
        <f>ROUND(I211*H211,2)</f>
        <v>0</v>
      </c>
      <c r="K211" s="152" t="s">
        <v>188</v>
      </c>
      <c r="L211" s="35"/>
      <c r="M211" s="156" t="s">
        <v>5</v>
      </c>
      <c r="N211" s="157" t="s">
        <v>40</v>
      </c>
      <c r="O211" s="158">
        <v>2.3E-2</v>
      </c>
      <c r="P211" s="158">
        <f>O211*H211</f>
        <v>1.5122499999999999</v>
      </c>
      <c r="Q211" s="158">
        <v>0</v>
      </c>
      <c r="R211" s="158">
        <f>Q211*H211</f>
        <v>0</v>
      </c>
      <c r="S211" s="158">
        <v>0</v>
      </c>
      <c r="T211" s="159">
        <f>S211*H211</f>
        <v>0</v>
      </c>
      <c r="AR211" s="21" t="s">
        <v>128</v>
      </c>
      <c r="AT211" s="21" t="s">
        <v>131</v>
      </c>
      <c r="AU211" s="21" t="s">
        <v>79</v>
      </c>
      <c r="AY211" s="21" t="s">
        <v>129</v>
      </c>
      <c r="BE211" s="160">
        <f>IF(N211="základní",J211,0)</f>
        <v>0</v>
      </c>
      <c r="BF211" s="160">
        <f>IF(N211="snížená",J211,0)</f>
        <v>0</v>
      </c>
      <c r="BG211" s="160">
        <f>IF(N211="zákl. přenesená",J211,0)</f>
        <v>0</v>
      </c>
      <c r="BH211" s="160">
        <f>IF(N211="sníž. přenesená",J211,0)</f>
        <v>0</v>
      </c>
      <c r="BI211" s="160">
        <f>IF(N211="nulová",J211,0)</f>
        <v>0</v>
      </c>
      <c r="BJ211" s="21" t="s">
        <v>77</v>
      </c>
      <c r="BK211" s="160">
        <f>ROUND(I211*H211,2)</f>
        <v>0</v>
      </c>
      <c r="BL211" s="21" t="s">
        <v>128</v>
      </c>
      <c r="BM211" s="21" t="s">
        <v>409</v>
      </c>
    </row>
    <row r="212" spans="2:65" s="11" customFormat="1">
      <c r="B212" s="164"/>
      <c r="D212" s="165" t="s">
        <v>190</v>
      </c>
      <c r="E212" s="166" t="s">
        <v>5</v>
      </c>
      <c r="F212" s="167" t="s">
        <v>410</v>
      </c>
      <c r="H212" s="168">
        <v>65.75</v>
      </c>
      <c r="L212" s="164"/>
      <c r="M212" s="169"/>
      <c r="N212" s="170"/>
      <c r="O212" s="170"/>
      <c r="P212" s="170"/>
      <c r="Q212" s="170"/>
      <c r="R212" s="170"/>
      <c r="S212" s="170"/>
      <c r="T212" s="171"/>
      <c r="AT212" s="166" t="s">
        <v>190</v>
      </c>
      <c r="AU212" s="166" t="s">
        <v>79</v>
      </c>
      <c r="AV212" s="11" t="s">
        <v>79</v>
      </c>
      <c r="AW212" s="11" t="s">
        <v>32</v>
      </c>
      <c r="AX212" s="11" t="s">
        <v>77</v>
      </c>
      <c r="AY212" s="166" t="s">
        <v>129</v>
      </c>
    </row>
    <row r="213" spans="2:65" s="1" customFormat="1" ht="16.5" customHeight="1">
      <c r="B213" s="149"/>
      <c r="C213" s="150" t="s">
        <v>411</v>
      </c>
      <c r="D213" s="150" t="s">
        <v>131</v>
      </c>
      <c r="E213" s="151" t="s">
        <v>412</v>
      </c>
      <c r="F213" s="152" t="s">
        <v>413</v>
      </c>
      <c r="G213" s="153" t="s">
        <v>243</v>
      </c>
      <c r="H213" s="154">
        <v>57.5</v>
      </c>
      <c r="I213" s="155"/>
      <c r="J213" s="155">
        <f>ROUND(I213*H213,2)</f>
        <v>0</v>
      </c>
      <c r="K213" s="152" t="s">
        <v>188</v>
      </c>
      <c r="L213" s="35"/>
      <c r="M213" s="156" t="s">
        <v>5</v>
      </c>
      <c r="N213" s="157" t="s">
        <v>40</v>
      </c>
      <c r="O213" s="158">
        <v>2.5999999999999999E-2</v>
      </c>
      <c r="P213" s="158">
        <f>O213*H213</f>
        <v>1.4949999999999999</v>
      </c>
      <c r="Q213" s="158">
        <v>0</v>
      </c>
      <c r="R213" s="158">
        <f>Q213*H213</f>
        <v>0</v>
      </c>
      <c r="S213" s="158">
        <v>0</v>
      </c>
      <c r="T213" s="159">
        <f>S213*H213</f>
        <v>0</v>
      </c>
      <c r="AR213" s="21" t="s">
        <v>128</v>
      </c>
      <c r="AT213" s="21" t="s">
        <v>131</v>
      </c>
      <c r="AU213" s="21" t="s">
        <v>79</v>
      </c>
      <c r="AY213" s="21" t="s">
        <v>129</v>
      </c>
      <c r="BE213" s="160">
        <f>IF(N213="základní",J213,0)</f>
        <v>0</v>
      </c>
      <c r="BF213" s="160">
        <f>IF(N213="snížená",J213,0)</f>
        <v>0</v>
      </c>
      <c r="BG213" s="160">
        <f>IF(N213="zákl. přenesená",J213,0)</f>
        <v>0</v>
      </c>
      <c r="BH213" s="160">
        <f>IF(N213="sníž. přenesená",J213,0)</f>
        <v>0</v>
      </c>
      <c r="BI213" s="160">
        <f>IF(N213="nulová",J213,0)</f>
        <v>0</v>
      </c>
      <c r="BJ213" s="21" t="s">
        <v>77</v>
      </c>
      <c r="BK213" s="160">
        <f>ROUND(I213*H213,2)</f>
        <v>0</v>
      </c>
      <c r="BL213" s="21" t="s">
        <v>128</v>
      </c>
      <c r="BM213" s="21" t="s">
        <v>414</v>
      </c>
    </row>
    <row r="214" spans="2:65" s="11" customFormat="1">
      <c r="B214" s="164"/>
      <c r="D214" s="165" t="s">
        <v>190</v>
      </c>
      <c r="E214" s="166" t="s">
        <v>5</v>
      </c>
      <c r="F214" s="167" t="s">
        <v>401</v>
      </c>
      <c r="H214" s="168">
        <v>57.5</v>
      </c>
      <c r="L214" s="164"/>
      <c r="M214" s="169"/>
      <c r="N214" s="170"/>
      <c r="O214" s="170"/>
      <c r="P214" s="170"/>
      <c r="Q214" s="170"/>
      <c r="R214" s="170"/>
      <c r="S214" s="170"/>
      <c r="T214" s="171"/>
      <c r="AT214" s="166" t="s">
        <v>190</v>
      </c>
      <c r="AU214" s="166" t="s">
        <v>79</v>
      </c>
      <c r="AV214" s="11" t="s">
        <v>79</v>
      </c>
      <c r="AW214" s="11" t="s">
        <v>32</v>
      </c>
      <c r="AX214" s="11" t="s">
        <v>69</v>
      </c>
      <c r="AY214" s="166" t="s">
        <v>129</v>
      </c>
    </row>
    <row r="215" spans="2:65" s="1" customFormat="1" ht="16.5" customHeight="1">
      <c r="B215" s="149"/>
      <c r="C215" s="150" t="s">
        <v>415</v>
      </c>
      <c r="D215" s="150" t="s">
        <v>131</v>
      </c>
      <c r="E215" s="151" t="s">
        <v>416</v>
      </c>
      <c r="F215" s="152" t="s">
        <v>417</v>
      </c>
      <c r="G215" s="153" t="s">
        <v>243</v>
      </c>
      <c r="H215" s="154">
        <v>123.25</v>
      </c>
      <c r="I215" s="155"/>
      <c r="J215" s="155">
        <f>ROUND(I215*H215,2)</f>
        <v>0</v>
      </c>
      <c r="K215" s="152" t="s">
        <v>188</v>
      </c>
      <c r="L215" s="35"/>
      <c r="M215" s="156" t="s">
        <v>5</v>
      </c>
      <c r="N215" s="157" t="s">
        <v>40</v>
      </c>
      <c r="O215" s="158">
        <v>2.9000000000000001E-2</v>
      </c>
      <c r="P215" s="158">
        <f>O215*H215</f>
        <v>3.5742500000000001</v>
      </c>
      <c r="Q215" s="158">
        <v>0</v>
      </c>
      <c r="R215" s="158">
        <f>Q215*H215</f>
        <v>0</v>
      </c>
      <c r="S215" s="158">
        <v>0</v>
      </c>
      <c r="T215" s="159">
        <f>S215*H215</f>
        <v>0</v>
      </c>
      <c r="AR215" s="21" t="s">
        <v>128</v>
      </c>
      <c r="AT215" s="21" t="s">
        <v>131</v>
      </c>
      <c r="AU215" s="21" t="s">
        <v>79</v>
      </c>
      <c r="AY215" s="21" t="s">
        <v>129</v>
      </c>
      <c r="BE215" s="160">
        <f>IF(N215="základní",J215,0)</f>
        <v>0</v>
      </c>
      <c r="BF215" s="160">
        <f>IF(N215="snížená",J215,0)</f>
        <v>0</v>
      </c>
      <c r="BG215" s="160">
        <f>IF(N215="zákl. přenesená",J215,0)</f>
        <v>0</v>
      </c>
      <c r="BH215" s="160">
        <f>IF(N215="sníž. přenesená",J215,0)</f>
        <v>0</v>
      </c>
      <c r="BI215" s="160">
        <f>IF(N215="nulová",J215,0)</f>
        <v>0</v>
      </c>
      <c r="BJ215" s="21" t="s">
        <v>77</v>
      </c>
      <c r="BK215" s="160">
        <f>ROUND(I215*H215,2)</f>
        <v>0</v>
      </c>
      <c r="BL215" s="21" t="s">
        <v>128</v>
      </c>
      <c r="BM215" s="21" t="s">
        <v>418</v>
      </c>
    </row>
    <row r="216" spans="2:65" s="11" customFormat="1">
      <c r="B216" s="164"/>
      <c r="D216" s="165" t="s">
        <v>190</v>
      </c>
      <c r="E216" s="166" t="s">
        <v>5</v>
      </c>
      <c r="F216" s="167" t="s">
        <v>410</v>
      </c>
      <c r="H216" s="168">
        <v>65.75</v>
      </c>
      <c r="L216" s="164"/>
      <c r="M216" s="169"/>
      <c r="N216" s="170"/>
      <c r="O216" s="170"/>
      <c r="P216" s="170"/>
      <c r="Q216" s="170"/>
      <c r="R216" s="170"/>
      <c r="S216" s="170"/>
      <c r="T216" s="171"/>
      <c r="AT216" s="166" t="s">
        <v>190</v>
      </c>
      <c r="AU216" s="166" t="s">
        <v>79</v>
      </c>
      <c r="AV216" s="11" t="s">
        <v>79</v>
      </c>
      <c r="AW216" s="11" t="s">
        <v>32</v>
      </c>
      <c r="AX216" s="11" t="s">
        <v>69</v>
      </c>
      <c r="AY216" s="166" t="s">
        <v>129</v>
      </c>
    </row>
    <row r="217" spans="2:65" s="11" customFormat="1">
      <c r="B217" s="164"/>
      <c r="D217" s="165" t="s">
        <v>190</v>
      </c>
      <c r="E217" s="166" t="s">
        <v>5</v>
      </c>
      <c r="F217" s="167" t="s">
        <v>401</v>
      </c>
      <c r="H217" s="168">
        <v>57.5</v>
      </c>
      <c r="L217" s="164"/>
      <c r="M217" s="169"/>
      <c r="N217" s="170"/>
      <c r="O217" s="170"/>
      <c r="P217" s="170"/>
      <c r="Q217" s="170"/>
      <c r="R217" s="170"/>
      <c r="S217" s="170"/>
      <c r="T217" s="171"/>
      <c r="AT217" s="166" t="s">
        <v>190</v>
      </c>
      <c r="AU217" s="166" t="s">
        <v>79</v>
      </c>
      <c r="AV217" s="11" t="s">
        <v>79</v>
      </c>
      <c r="AW217" s="11" t="s">
        <v>32</v>
      </c>
      <c r="AX217" s="11" t="s">
        <v>69</v>
      </c>
      <c r="AY217" s="166" t="s">
        <v>129</v>
      </c>
    </row>
    <row r="218" spans="2:65" s="1" customFormat="1" ht="25.5" customHeight="1">
      <c r="B218" s="149"/>
      <c r="C218" s="150" t="s">
        <v>419</v>
      </c>
      <c r="D218" s="150" t="s">
        <v>131</v>
      </c>
      <c r="E218" s="151" t="s">
        <v>420</v>
      </c>
      <c r="F218" s="152" t="s">
        <v>421</v>
      </c>
      <c r="G218" s="153" t="s">
        <v>243</v>
      </c>
      <c r="H218" s="154">
        <v>65.75</v>
      </c>
      <c r="I218" s="155"/>
      <c r="J218" s="155">
        <f>ROUND(I218*H218,2)</f>
        <v>0</v>
      </c>
      <c r="K218" s="152" t="s">
        <v>188</v>
      </c>
      <c r="L218" s="35"/>
      <c r="M218" s="156" t="s">
        <v>5</v>
      </c>
      <c r="N218" s="157" t="s">
        <v>40</v>
      </c>
      <c r="O218" s="158">
        <v>0.6</v>
      </c>
      <c r="P218" s="158">
        <f>O218*H218</f>
        <v>39.449999999999996</v>
      </c>
      <c r="Q218" s="158">
        <v>0.10362</v>
      </c>
      <c r="R218" s="158">
        <f>Q218*H218</f>
        <v>6.813015</v>
      </c>
      <c r="S218" s="158">
        <v>0</v>
      </c>
      <c r="T218" s="159">
        <f>S218*H218</f>
        <v>0</v>
      </c>
      <c r="AR218" s="21" t="s">
        <v>128</v>
      </c>
      <c r="AT218" s="21" t="s">
        <v>131</v>
      </c>
      <c r="AU218" s="21" t="s">
        <v>79</v>
      </c>
      <c r="AY218" s="21" t="s">
        <v>129</v>
      </c>
      <c r="BE218" s="160">
        <f>IF(N218="základní",J218,0)</f>
        <v>0</v>
      </c>
      <c r="BF218" s="160">
        <f>IF(N218="snížená",J218,0)</f>
        <v>0</v>
      </c>
      <c r="BG218" s="160">
        <f>IF(N218="zákl. přenesená",J218,0)</f>
        <v>0</v>
      </c>
      <c r="BH218" s="160">
        <f>IF(N218="sníž. přenesená",J218,0)</f>
        <v>0</v>
      </c>
      <c r="BI218" s="160">
        <f>IF(N218="nulová",J218,0)</f>
        <v>0</v>
      </c>
      <c r="BJ218" s="21" t="s">
        <v>77</v>
      </c>
      <c r="BK218" s="160">
        <f>ROUND(I218*H218,2)</f>
        <v>0</v>
      </c>
      <c r="BL218" s="21" t="s">
        <v>128</v>
      </c>
      <c r="BM218" s="21" t="s">
        <v>422</v>
      </c>
    </row>
    <row r="219" spans="2:65" s="11" customFormat="1">
      <c r="B219" s="164"/>
      <c r="D219" s="165" t="s">
        <v>190</v>
      </c>
      <c r="E219" s="166" t="s">
        <v>5</v>
      </c>
      <c r="F219" s="167" t="s">
        <v>410</v>
      </c>
      <c r="H219" s="168">
        <v>65.75</v>
      </c>
      <c r="L219" s="164"/>
      <c r="M219" s="169"/>
      <c r="N219" s="170"/>
      <c r="O219" s="170"/>
      <c r="P219" s="170"/>
      <c r="Q219" s="170"/>
      <c r="R219" s="170"/>
      <c r="S219" s="170"/>
      <c r="T219" s="171"/>
      <c r="AT219" s="166" t="s">
        <v>190</v>
      </c>
      <c r="AU219" s="166" t="s">
        <v>79</v>
      </c>
      <c r="AV219" s="11" t="s">
        <v>79</v>
      </c>
      <c r="AW219" s="11" t="s">
        <v>32</v>
      </c>
      <c r="AX219" s="11" t="s">
        <v>77</v>
      </c>
      <c r="AY219" s="166" t="s">
        <v>129</v>
      </c>
    </row>
    <row r="220" spans="2:65" s="1" customFormat="1" ht="16.5" customHeight="1">
      <c r="B220" s="149"/>
      <c r="C220" s="172" t="s">
        <v>423</v>
      </c>
      <c r="D220" s="172" t="s">
        <v>235</v>
      </c>
      <c r="E220" s="173" t="s">
        <v>424</v>
      </c>
      <c r="F220" s="174" t="s">
        <v>425</v>
      </c>
      <c r="G220" s="175" t="s">
        <v>243</v>
      </c>
      <c r="H220" s="176">
        <v>67.722999999999999</v>
      </c>
      <c r="I220" s="177"/>
      <c r="J220" s="177">
        <f>ROUND(I220*H220,2)</f>
        <v>0</v>
      </c>
      <c r="K220" s="174" t="s">
        <v>188</v>
      </c>
      <c r="L220" s="178"/>
      <c r="M220" s="179" t="s">
        <v>5</v>
      </c>
      <c r="N220" s="180" t="s">
        <v>40</v>
      </c>
      <c r="O220" s="158">
        <v>0</v>
      </c>
      <c r="P220" s="158">
        <f>O220*H220</f>
        <v>0</v>
      </c>
      <c r="Q220" s="158">
        <v>0.17599999999999999</v>
      </c>
      <c r="R220" s="158">
        <f>Q220*H220</f>
        <v>11.919248</v>
      </c>
      <c r="S220" s="158">
        <v>0</v>
      </c>
      <c r="T220" s="159">
        <f>S220*H220</f>
        <v>0</v>
      </c>
      <c r="AR220" s="21" t="s">
        <v>221</v>
      </c>
      <c r="AT220" s="21" t="s">
        <v>235</v>
      </c>
      <c r="AU220" s="21" t="s">
        <v>79</v>
      </c>
      <c r="AY220" s="21" t="s">
        <v>129</v>
      </c>
      <c r="BE220" s="160">
        <f>IF(N220="základní",J220,0)</f>
        <v>0</v>
      </c>
      <c r="BF220" s="160">
        <f>IF(N220="snížená",J220,0)</f>
        <v>0</v>
      </c>
      <c r="BG220" s="160">
        <f>IF(N220="zákl. přenesená",J220,0)</f>
        <v>0</v>
      </c>
      <c r="BH220" s="160">
        <f>IF(N220="sníž. přenesená",J220,0)</f>
        <v>0</v>
      </c>
      <c r="BI220" s="160">
        <f>IF(N220="nulová",J220,0)</f>
        <v>0</v>
      </c>
      <c r="BJ220" s="21" t="s">
        <v>77</v>
      </c>
      <c r="BK220" s="160">
        <f>ROUND(I220*H220,2)</f>
        <v>0</v>
      </c>
      <c r="BL220" s="21" t="s">
        <v>128</v>
      </c>
      <c r="BM220" s="21" t="s">
        <v>426</v>
      </c>
    </row>
    <row r="221" spans="2:65" s="11" customFormat="1">
      <c r="B221" s="164"/>
      <c r="D221" s="165" t="s">
        <v>190</v>
      </c>
      <c r="F221" s="167" t="s">
        <v>427</v>
      </c>
      <c r="H221" s="168">
        <v>67.722999999999999</v>
      </c>
      <c r="L221" s="164"/>
      <c r="M221" s="169"/>
      <c r="N221" s="170"/>
      <c r="O221" s="170"/>
      <c r="P221" s="170"/>
      <c r="Q221" s="170"/>
      <c r="R221" s="170"/>
      <c r="S221" s="170"/>
      <c r="T221" s="171"/>
      <c r="AT221" s="166" t="s">
        <v>190</v>
      </c>
      <c r="AU221" s="166" t="s">
        <v>79</v>
      </c>
      <c r="AV221" s="11" t="s">
        <v>79</v>
      </c>
      <c r="AW221" s="11" t="s">
        <v>6</v>
      </c>
      <c r="AX221" s="11" t="s">
        <v>77</v>
      </c>
      <c r="AY221" s="166" t="s">
        <v>129</v>
      </c>
    </row>
    <row r="222" spans="2:65" s="1" customFormat="1" ht="25.5" customHeight="1">
      <c r="B222" s="149"/>
      <c r="C222" s="150" t="s">
        <v>428</v>
      </c>
      <c r="D222" s="150" t="s">
        <v>131</v>
      </c>
      <c r="E222" s="151" t="s">
        <v>429</v>
      </c>
      <c r="F222" s="152" t="s">
        <v>430</v>
      </c>
      <c r="G222" s="153" t="s">
        <v>243</v>
      </c>
      <c r="H222" s="154">
        <v>57.5</v>
      </c>
      <c r="I222" s="155"/>
      <c r="J222" s="155">
        <f>ROUND(I222*H222,2)</f>
        <v>0</v>
      </c>
      <c r="K222" s="152" t="s">
        <v>188</v>
      </c>
      <c r="L222" s="35"/>
      <c r="M222" s="156" t="s">
        <v>5</v>
      </c>
      <c r="N222" s="157" t="s">
        <v>40</v>
      </c>
      <c r="O222" s="158">
        <v>0.61</v>
      </c>
      <c r="P222" s="158">
        <f>O222*H222</f>
        <v>35.074999999999996</v>
      </c>
      <c r="Q222" s="158">
        <v>0.10503</v>
      </c>
      <c r="R222" s="158">
        <f>Q222*H222</f>
        <v>6.0392250000000001</v>
      </c>
      <c r="S222" s="158">
        <v>0</v>
      </c>
      <c r="T222" s="159">
        <f>S222*H222</f>
        <v>0</v>
      </c>
      <c r="AR222" s="21" t="s">
        <v>128</v>
      </c>
      <c r="AT222" s="21" t="s">
        <v>131</v>
      </c>
      <c r="AU222" s="21" t="s">
        <v>79</v>
      </c>
      <c r="AY222" s="21" t="s">
        <v>129</v>
      </c>
      <c r="BE222" s="160">
        <f>IF(N222="základní",J222,0)</f>
        <v>0</v>
      </c>
      <c r="BF222" s="160">
        <f>IF(N222="snížená",J222,0)</f>
        <v>0</v>
      </c>
      <c r="BG222" s="160">
        <f>IF(N222="zákl. přenesená",J222,0)</f>
        <v>0</v>
      </c>
      <c r="BH222" s="160">
        <f>IF(N222="sníž. přenesená",J222,0)</f>
        <v>0</v>
      </c>
      <c r="BI222" s="160">
        <f>IF(N222="nulová",J222,0)</f>
        <v>0</v>
      </c>
      <c r="BJ222" s="21" t="s">
        <v>77</v>
      </c>
      <c r="BK222" s="160">
        <f>ROUND(I222*H222,2)</f>
        <v>0</v>
      </c>
      <c r="BL222" s="21" t="s">
        <v>128</v>
      </c>
      <c r="BM222" s="21" t="s">
        <v>431</v>
      </c>
    </row>
    <row r="223" spans="2:65" s="11" customFormat="1">
      <c r="B223" s="164"/>
      <c r="D223" s="165" t="s">
        <v>190</v>
      </c>
      <c r="E223" s="166" t="s">
        <v>5</v>
      </c>
      <c r="F223" s="167" t="s">
        <v>401</v>
      </c>
      <c r="H223" s="168">
        <v>57.5</v>
      </c>
      <c r="L223" s="164"/>
      <c r="M223" s="169"/>
      <c r="N223" s="170"/>
      <c r="O223" s="170"/>
      <c r="P223" s="170"/>
      <c r="Q223" s="170"/>
      <c r="R223" s="170"/>
      <c r="S223" s="170"/>
      <c r="T223" s="171"/>
      <c r="AT223" s="166" t="s">
        <v>190</v>
      </c>
      <c r="AU223" s="166" t="s">
        <v>79</v>
      </c>
      <c r="AV223" s="11" t="s">
        <v>79</v>
      </c>
      <c r="AW223" s="11" t="s">
        <v>32</v>
      </c>
      <c r="AX223" s="11" t="s">
        <v>77</v>
      </c>
      <c r="AY223" s="166" t="s">
        <v>129</v>
      </c>
    </row>
    <row r="224" spans="2:65" s="1" customFormat="1" ht="16.5" customHeight="1">
      <c r="B224" s="149"/>
      <c r="C224" s="172" t="s">
        <v>432</v>
      </c>
      <c r="D224" s="172" t="s">
        <v>235</v>
      </c>
      <c r="E224" s="173" t="s">
        <v>433</v>
      </c>
      <c r="F224" s="174" t="s">
        <v>434</v>
      </c>
      <c r="G224" s="175" t="s">
        <v>243</v>
      </c>
      <c r="H224" s="176">
        <v>59.225000000000001</v>
      </c>
      <c r="I224" s="177"/>
      <c r="J224" s="177">
        <f>ROUND(I224*H224,2)</f>
        <v>0</v>
      </c>
      <c r="K224" s="174" t="s">
        <v>188</v>
      </c>
      <c r="L224" s="178"/>
      <c r="M224" s="179" t="s">
        <v>5</v>
      </c>
      <c r="N224" s="180" t="s">
        <v>40</v>
      </c>
      <c r="O224" s="158">
        <v>0</v>
      </c>
      <c r="P224" s="158">
        <f>O224*H224</f>
        <v>0</v>
      </c>
      <c r="Q224" s="158">
        <v>0.216</v>
      </c>
      <c r="R224" s="158">
        <f>Q224*H224</f>
        <v>12.7926</v>
      </c>
      <c r="S224" s="158">
        <v>0</v>
      </c>
      <c r="T224" s="159">
        <f>S224*H224</f>
        <v>0</v>
      </c>
      <c r="AR224" s="21" t="s">
        <v>221</v>
      </c>
      <c r="AT224" s="21" t="s">
        <v>235</v>
      </c>
      <c r="AU224" s="21" t="s">
        <v>79</v>
      </c>
      <c r="AY224" s="21" t="s">
        <v>129</v>
      </c>
      <c r="BE224" s="160">
        <f>IF(N224="základní",J224,0)</f>
        <v>0</v>
      </c>
      <c r="BF224" s="160">
        <f>IF(N224="snížená",J224,0)</f>
        <v>0</v>
      </c>
      <c r="BG224" s="160">
        <f>IF(N224="zákl. přenesená",J224,0)</f>
        <v>0</v>
      </c>
      <c r="BH224" s="160">
        <f>IF(N224="sníž. přenesená",J224,0)</f>
        <v>0</v>
      </c>
      <c r="BI224" s="160">
        <f>IF(N224="nulová",J224,0)</f>
        <v>0</v>
      </c>
      <c r="BJ224" s="21" t="s">
        <v>77</v>
      </c>
      <c r="BK224" s="160">
        <f>ROUND(I224*H224,2)</f>
        <v>0</v>
      </c>
      <c r="BL224" s="21" t="s">
        <v>128</v>
      </c>
      <c r="BM224" s="21" t="s">
        <v>435</v>
      </c>
    </row>
    <row r="225" spans="2:65" s="11" customFormat="1">
      <c r="B225" s="164"/>
      <c r="D225" s="165" t="s">
        <v>190</v>
      </c>
      <c r="F225" s="167" t="s">
        <v>436</v>
      </c>
      <c r="H225" s="168">
        <v>59.225000000000001</v>
      </c>
      <c r="L225" s="164"/>
      <c r="M225" s="169"/>
      <c r="N225" s="170"/>
      <c r="O225" s="170"/>
      <c r="P225" s="170"/>
      <c r="Q225" s="170"/>
      <c r="R225" s="170"/>
      <c r="S225" s="170"/>
      <c r="T225" s="171"/>
      <c r="AT225" s="166" t="s">
        <v>190</v>
      </c>
      <c r="AU225" s="166" t="s">
        <v>79</v>
      </c>
      <c r="AV225" s="11" t="s">
        <v>79</v>
      </c>
      <c r="AW225" s="11" t="s">
        <v>6</v>
      </c>
      <c r="AX225" s="11" t="s">
        <v>77</v>
      </c>
      <c r="AY225" s="166" t="s">
        <v>129</v>
      </c>
    </row>
    <row r="226" spans="2:65" s="1" customFormat="1" ht="25.5" customHeight="1">
      <c r="B226" s="149"/>
      <c r="C226" s="150" t="s">
        <v>437</v>
      </c>
      <c r="D226" s="150" t="s">
        <v>131</v>
      </c>
      <c r="E226" s="151" t="s">
        <v>438</v>
      </c>
      <c r="F226" s="152" t="s">
        <v>439</v>
      </c>
      <c r="G226" s="153" t="s">
        <v>243</v>
      </c>
      <c r="H226" s="154">
        <v>8.3000000000000007</v>
      </c>
      <c r="I226" s="155"/>
      <c r="J226" s="155">
        <f>ROUND(I226*H226,2)</f>
        <v>0</v>
      </c>
      <c r="K226" s="152" t="s">
        <v>188</v>
      </c>
      <c r="L226" s="35"/>
      <c r="M226" s="156" t="s">
        <v>5</v>
      </c>
      <c r="N226" s="157" t="s">
        <v>40</v>
      </c>
      <c r="O226" s="158">
        <v>0.66</v>
      </c>
      <c r="P226" s="158">
        <f>O226*H226</f>
        <v>5.4780000000000006</v>
      </c>
      <c r="Q226" s="158">
        <v>0.14610000000000001</v>
      </c>
      <c r="R226" s="158">
        <f>Q226*H226</f>
        <v>1.2126300000000001</v>
      </c>
      <c r="S226" s="158">
        <v>0</v>
      </c>
      <c r="T226" s="159">
        <f>S226*H226</f>
        <v>0</v>
      </c>
      <c r="AR226" s="21" t="s">
        <v>128</v>
      </c>
      <c r="AT226" s="21" t="s">
        <v>131</v>
      </c>
      <c r="AU226" s="21" t="s">
        <v>79</v>
      </c>
      <c r="AY226" s="21" t="s">
        <v>129</v>
      </c>
      <c r="BE226" s="160">
        <f>IF(N226="základní",J226,0)</f>
        <v>0</v>
      </c>
      <c r="BF226" s="160">
        <f>IF(N226="snížená",J226,0)</f>
        <v>0</v>
      </c>
      <c r="BG226" s="160">
        <f>IF(N226="zákl. přenesená",J226,0)</f>
        <v>0</v>
      </c>
      <c r="BH226" s="160">
        <f>IF(N226="sníž. přenesená",J226,0)</f>
        <v>0</v>
      </c>
      <c r="BI226" s="160">
        <f>IF(N226="nulová",J226,0)</f>
        <v>0</v>
      </c>
      <c r="BJ226" s="21" t="s">
        <v>77</v>
      </c>
      <c r="BK226" s="160">
        <f>ROUND(I226*H226,2)</f>
        <v>0</v>
      </c>
      <c r="BL226" s="21" t="s">
        <v>128</v>
      </c>
      <c r="BM226" s="21" t="s">
        <v>440</v>
      </c>
    </row>
    <row r="227" spans="2:65" s="11" customFormat="1">
      <c r="B227" s="164"/>
      <c r="D227" s="165" t="s">
        <v>190</v>
      </c>
      <c r="E227" s="166" t="s">
        <v>5</v>
      </c>
      <c r="F227" s="167" t="s">
        <v>441</v>
      </c>
      <c r="H227" s="168">
        <v>8.3000000000000007</v>
      </c>
      <c r="L227" s="164"/>
      <c r="M227" s="169"/>
      <c r="N227" s="170"/>
      <c r="O227" s="170"/>
      <c r="P227" s="170"/>
      <c r="Q227" s="170"/>
      <c r="R227" s="170"/>
      <c r="S227" s="170"/>
      <c r="T227" s="171"/>
      <c r="AT227" s="166" t="s">
        <v>190</v>
      </c>
      <c r="AU227" s="166" t="s">
        <v>79</v>
      </c>
      <c r="AV227" s="11" t="s">
        <v>79</v>
      </c>
      <c r="AW227" s="11" t="s">
        <v>32</v>
      </c>
      <c r="AX227" s="11" t="s">
        <v>77</v>
      </c>
      <c r="AY227" s="166" t="s">
        <v>129</v>
      </c>
    </row>
    <row r="228" spans="2:65" s="1" customFormat="1" ht="16.5" customHeight="1">
      <c r="B228" s="149"/>
      <c r="C228" s="172" t="s">
        <v>92</v>
      </c>
      <c r="D228" s="172" t="s">
        <v>235</v>
      </c>
      <c r="E228" s="173" t="s">
        <v>442</v>
      </c>
      <c r="F228" s="174" t="s">
        <v>443</v>
      </c>
      <c r="G228" s="175" t="s">
        <v>243</v>
      </c>
      <c r="H228" s="176">
        <v>8.7149999999999999</v>
      </c>
      <c r="I228" s="177"/>
      <c r="J228" s="177">
        <f>ROUND(I228*H228,2)</f>
        <v>0</v>
      </c>
      <c r="K228" s="174" t="s">
        <v>188</v>
      </c>
      <c r="L228" s="178"/>
      <c r="M228" s="179" t="s">
        <v>5</v>
      </c>
      <c r="N228" s="180" t="s">
        <v>40</v>
      </c>
      <c r="O228" s="158">
        <v>0</v>
      </c>
      <c r="P228" s="158">
        <f>O228*H228</f>
        <v>0</v>
      </c>
      <c r="Q228" s="158">
        <v>0.115</v>
      </c>
      <c r="R228" s="158">
        <f>Q228*H228</f>
        <v>1.0022249999999999</v>
      </c>
      <c r="S228" s="158">
        <v>0</v>
      </c>
      <c r="T228" s="159">
        <f>S228*H228</f>
        <v>0</v>
      </c>
      <c r="AR228" s="21" t="s">
        <v>221</v>
      </c>
      <c r="AT228" s="21" t="s">
        <v>235</v>
      </c>
      <c r="AU228" s="21" t="s">
        <v>79</v>
      </c>
      <c r="AY228" s="21" t="s">
        <v>129</v>
      </c>
      <c r="BE228" s="160">
        <f>IF(N228="základní",J228,0)</f>
        <v>0</v>
      </c>
      <c r="BF228" s="160">
        <f>IF(N228="snížená",J228,0)</f>
        <v>0</v>
      </c>
      <c r="BG228" s="160">
        <f>IF(N228="zákl. přenesená",J228,0)</f>
        <v>0</v>
      </c>
      <c r="BH228" s="160">
        <f>IF(N228="sníž. přenesená",J228,0)</f>
        <v>0</v>
      </c>
      <c r="BI228" s="160">
        <f>IF(N228="nulová",J228,0)</f>
        <v>0</v>
      </c>
      <c r="BJ228" s="21" t="s">
        <v>77</v>
      </c>
      <c r="BK228" s="160">
        <f>ROUND(I228*H228,2)</f>
        <v>0</v>
      </c>
      <c r="BL228" s="21" t="s">
        <v>128</v>
      </c>
      <c r="BM228" s="21" t="s">
        <v>444</v>
      </c>
    </row>
    <row r="229" spans="2:65" s="11" customFormat="1">
      <c r="B229" s="164"/>
      <c r="D229" s="165" t="s">
        <v>190</v>
      </c>
      <c r="F229" s="167" t="s">
        <v>445</v>
      </c>
      <c r="H229" s="168">
        <v>8.7149999999999999</v>
      </c>
      <c r="L229" s="164"/>
      <c r="M229" s="169"/>
      <c r="N229" s="170"/>
      <c r="O229" s="170"/>
      <c r="P229" s="170"/>
      <c r="Q229" s="170"/>
      <c r="R229" s="170"/>
      <c r="S229" s="170"/>
      <c r="T229" s="171"/>
      <c r="AT229" s="166" t="s">
        <v>190</v>
      </c>
      <c r="AU229" s="166" t="s">
        <v>79</v>
      </c>
      <c r="AV229" s="11" t="s">
        <v>79</v>
      </c>
      <c r="AW229" s="11" t="s">
        <v>6</v>
      </c>
      <c r="AX229" s="11" t="s">
        <v>77</v>
      </c>
      <c r="AY229" s="166" t="s">
        <v>129</v>
      </c>
    </row>
    <row r="230" spans="2:65" s="10" customFormat="1" ht="29.85" customHeight="1">
      <c r="B230" s="137"/>
      <c r="D230" s="138" t="s">
        <v>68</v>
      </c>
      <c r="E230" s="147" t="s">
        <v>150</v>
      </c>
      <c r="F230" s="147" t="s">
        <v>446</v>
      </c>
      <c r="J230" s="148">
        <f>BK230</f>
        <v>0</v>
      </c>
      <c r="L230" s="137"/>
      <c r="M230" s="141"/>
      <c r="N230" s="142"/>
      <c r="O230" s="142"/>
      <c r="P230" s="143">
        <f>SUM(P231:P312)</f>
        <v>919.89227599999992</v>
      </c>
      <c r="Q230" s="142"/>
      <c r="R230" s="143">
        <f>SUM(R231:R312)</f>
        <v>221.79347364999995</v>
      </c>
      <c r="S230" s="142"/>
      <c r="T230" s="144">
        <f>SUM(T231:T312)</f>
        <v>0</v>
      </c>
      <c r="AR230" s="138" t="s">
        <v>77</v>
      </c>
      <c r="AT230" s="145" t="s">
        <v>68</v>
      </c>
      <c r="AU230" s="145" t="s">
        <v>77</v>
      </c>
      <c r="AY230" s="138" t="s">
        <v>129</v>
      </c>
      <c r="BK230" s="146">
        <f>SUM(BK231:BK312)</f>
        <v>0</v>
      </c>
    </row>
    <row r="231" spans="2:65" s="1" customFormat="1" ht="16.5" customHeight="1">
      <c r="B231" s="149"/>
      <c r="C231" s="150" t="s">
        <v>447</v>
      </c>
      <c r="D231" s="150" t="s">
        <v>131</v>
      </c>
      <c r="E231" s="151" t="s">
        <v>448</v>
      </c>
      <c r="F231" s="152" t="s">
        <v>449</v>
      </c>
      <c r="G231" s="153" t="s">
        <v>243</v>
      </c>
      <c r="H231" s="154">
        <v>347.35599999999999</v>
      </c>
      <c r="I231" s="155"/>
      <c r="J231" s="155">
        <f>ROUND(I231*H231,2)</f>
        <v>0</v>
      </c>
      <c r="K231" s="152" t="s">
        <v>188</v>
      </c>
      <c r="L231" s="35"/>
      <c r="M231" s="156" t="s">
        <v>5</v>
      </c>
      <c r="N231" s="157" t="s">
        <v>40</v>
      </c>
      <c r="O231" s="158">
        <v>0.39</v>
      </c>
      <c r="P231" s="158">
        <f>O231*H231</f>
        <v>135.46884</v>
      </c>
      <c r="Q231" s="158">
        <v>1.54E-2</v>
      </c>
      <c r="R231" s="158">
        <f>Q231*H231</f>
        <v>5.3492823999999999</v>
      </c>
      <c r="S231" s="158">
        <v>0</v>
      </c>
      <c r="T231" s="159">
        <f>S231*H231</f>
        <v>0</v>
      </c>
      <c r="AR231" s="21" t="s">
        <v>128</v>
      </c>
      <c r="AT231" s="21" t="s">
        <v>131</v>
      </c>
      <c r="AU231" s="21" t="s">
        <v>79</v>
      </c>
      <c r="AY231" s="21" t="s">
        <v>129</v>
      </c>
      <c r="BE231" s="160">
        <f>IF(N231="základní",J231,0)</f>
        <v>0</v>
      </c>
      <c r="BF231" s="160">
        <f>IF(N231="snížená",J231,0)</f>
        <v>0</v>
      </c>
      <c r="BG231" s="160">
        <f>IF(N231="zákl. přenesená",J231,0)</f>
        <v>0</v>
      </c>
      <c r="BH231" s="160">
        <f>IF(N231="sníž. přenesená",J231,0)</f>
        <v>0</v>
      </c>
      <c r="BI231" s="160">
        <f>IF(N231="nulová",J231,0)</f>
        <v>0</v>
      </c>
      <c r="BJ231" s="21" t="s">
        <v>77</v>
      </c>
      <c r="BK231" s="160">
        <f>ROUND(I231*H231,2)</f>
        <v>0</v>
      </c>
      <c r="BL231" s="21" t="s">
        <v>128</v>
      </c>
      <c r="BM231" s="21" t="s">
        <v>450</v>
      </c>
    </row>
    <row r="232" spans="2:65" s="11" customFormat="1">
      <c r="B232" s="164"/>
      <c r="D232" s="165" t="s">
        <v>190</v>
      </c>
      <c r="E232" s="166" t="s">
        <v>5</v>
      </c>
      <c r="F232" s="167" t="s">
        <v>451</v>
      </c>
      <c r="H232" s="168">
        <v>347.35599999999999</v>
      </c>
      <c r="L232" s="164"/>
      <c r="M232" s="169"/>
      <c r="N232" s="170"/>
      <c r="O232" s="170"/>
      <c r="P232" s="170"/>
      <c r="Q232" s="170"/>
      <c r="R232" s="170"/>
      <c r="S232" s="170"/>
      <c r="T232" s="171"/>
      <c r="AT232" s="166" t="s">
        <v>190</v>
      </c>
      <c r="AU232" s="166" t="s">
        <v>79</v>
      </c>
      <c r="AV232" s="11" t="s">
        <v>79</v>
      </c>
      <c r="AW232" s="11" t="s">
        <v>32</v>
      </c>
      <c r="AX232" s="11" t="s">
        <v>69</v>
      </c>
      <c r="AY232" s="166" t="s">
        <v>129</v>
      </c>
    </row>
    <row r="233" spans="2:65" s="1" customFormat="1" ht="16.5" customHeight="1">
      <c r="B233" s="149"/>
      <c r="C233" s="150" t="s">
        <v>452</v>
      </c>
      <c r="D233" s="150" t="s">
        <v>131</v>
      </c>
      <c r="E233" s="151" t="s">
        <v>453</v>
      </c>
      <c r="F233" s="152" t="s">
        <v>454</v>
      </c>
      <c r="G233" s="153" t="s">
        <v>243</v>
      </c>
      <c r="H233" s="154">
        <v>500.81400000000002</v>
      </c>
      <c r="I233" s="155"/>
      <c r="J233" s="155">
        <f>ROUND(I233*H233,2)</f>
        <v>0</v>
      </c>
      <c r="K233" s="152" t="s">
        <v>188</v>
      </c>
      <c r="L233" s="35"/>
      <c r="M233" s="156" t="s">
        <v>5</v>
      </c>
      <c r="N233" s="157" t="s">
        <v>40</v>
      </c>
      <c r="O233" s="158">
        <v>0.47</v>
      </c>
      <c r="P233" s="158">
        <f>O233*H233</f>
        <v>235.38257999999999</v>
      </c>
      <c r="Q233" s="158">
        <v>1.8380000000000001E-2</v>
      </c>
      <c r="R233" s="158">
        <f>Q233*H233</f>
        <v>9.2049613200000007</v>
      </c>
      <c r="S233" s="158">
        <v>0</v>
      </c>
      <c r="T233" s="159">
        <f>S233*H233</f>
        <v>0</v>
      </c>
      <c r="AR233" s="21" t="s">
        <v>128</v>
      </c>
      <c r="AT233" s="21" t="s">
        <v>131</v>
      </c>
      <c r="AU233" s="21" t="s">
        <v>79</v>
      </c>
      <c r="AY233" s="21" t="s">
        <v>129</v>
      </c>
      <c r="BE233" s="160">
        <f>IF(N233="základní",J233,0)</f>
        <v>0</v>
      </c>
      <c r="BF233" s="160">
        <f>IF(N233="snížená",J233,0)</f>
        <v>0</v>
      </c>
      <c r="BG233" s="160">
        <f>IF(N233="zákl. přenesená",J233,0)</f>
        <v>0</v>
      </c>
      <c r="BH233" s="160">
        <f>IF(N233="sníž. přenesená",J233,0)</f>
        <v>0</v>
      </c>
      <c r="BI233" s="160">
        <f>IF(N233="nulová",J233,0)</f>
        <v>0</v>
      </c>
      <c r="BJ233" s="21" t="s">
        <v>77</v>
      </c>
      <c r="BK233" s="160">
        <f>ROUND(I233*H233,2)</f>
        <v>0</v>
      </c>
      <c r="BL233" s="21" t="s">
        <v>128</v>
      </c>
      <c r="BM233" s="21" t="s">
        <v>455</v>
      </c>
    </row>
    <row r="234" spans="2:65" s="11" customFormat="1">
      <c r="B234" s="164"/>
      <c r="D234" s="165" t="s">
        <v>190</v>
      </c>
      <c r="E234" s="166" t="s">
        <v>5</v>
      </c>
      <c r="F234" s="167" t="s">
        <v>456</v>
      </c>
      <c r="H234" s="168">
        <v>44.7</v>
      </c>
      <c r="L234" s="164"/>
      <c r="M234" s="169"/>
      <c r="N234" s="170"/>
      <c r="O234" s="170"/>
      <c r="P234" s="170"/>
      <c r="Q234" s="170"/>
      <c r="R234" s="170"/>
      <c r="S234" s="170"/>
      <c r="T234" s="171"/>
      <c r="AT234" s="166" t="s">
        <v>190</v>
      </c>
      <c r="AU234" s="166" t="s">
        <v>79</v>
      </c>
      <c r="AV234" s="11" t="s">
        <v>79</v>
      </c>
      <c r="AW234" s="11" t="s">
        <v>32</v>
      </c>
      <c r="AX234" s="11" t="s">
        <v>69</v>
      </c>
      <c r="AY234" s="166" t="s">
        <v>129</v>
      </c>
    </row>
    <row r="235" spans="2:65" s="11" customFormat="1">
      <c r="B235" s="164"/>
      <c r="D235" s="165" t="s">
        <v>190</v>
      </c>
      <c r="E235" s="166" t="s">
        <v>5</v>
      </c>
      <c r="F235" s="167" t="s">
        <v>457</v>
      </c>
      <c r="H235" s="168">
        <v>0.14000000000000001</v>
      </c>
      <c r="L235" s="164"/>
      <c r="M235" s="169"/>
      <c r="N235" s="170"/>
      <c r="O235" s="170"/>
      <c r="P235" s="170"/>
      <c r="Q235" s="170"/>
      <c r="R235" s="170"/>
      <c r="S235" s="170"/>
      <c r="T235" s="171"/>
      <c r="AT235" s="166" t="s">
        <v>190</v>
      </c>
      <c r="AU235" s="166" t="s">
        <v>79</v>
      </c>
      <c r="AV235" s="11" t="s">
        <v>79</v>
      </c>
      <c r="AW235" s="11" t="s">
        <v>32</v>
      </c>
      <c r="AX235" s="11" t="s">
        <v>69</v>
      </c>
      <c r="AY235" s="166" t="s">
        <v>129</v>
      </c>
    </row>
    <row r="236" spans="2:65" s="11" customFormat="1">
      <c r="B236" s="164"/>
      <c r="D236" s="165" t="s">
        <v>190</v>
      </c>
      <c r="E236" s="166" t="s">
        <v>5</v>
      </c>
      <c r="F236" s="167" t="s">
        <v>458</v>
      </c>
      <c r="H236" s="168">
        <v>74.099999999999994</v>
      </c>
      <c r="L236" s="164"/>
      <c r="M236" s="169"/>
      <c r="N236" s="170"/>
      <c r="O236" s="170"/>
      <c r="P236" s="170"/>
      <c r="Q236" s="170"/>
      <c r="R236" s="170"/>
      <c r="S236" s="170"/>
      <c r="T236" s="171"/>
      <c r="AT236" s="166" t="s">
        <v>190</v>
      </c>
      <c r="AU236" s="166" t="s">
        <v>79</v>
      </c>
      <c r="AV236" s="11" t="s">
        <v>79</v>
      </c>
      <c r="AW236" s="11" t="s">
        <v>32</v>
      </c>
      <c r="AX236" s="11" t="s">
        <v>69</v>
      </c>
      <c r="AY236" s="166" t="s">
        <v>129</v>
      </c>
    </row>
    <row r="237" spans="2:65" s="11" customFormat="1">
      <c r="B237" s="164"/>
      <c r="D237" s="165" t="s">
        <v>190</v>
      </c>
      <c r="E237" s="166" t="s">
        <v>5</v>
      </c>
      <c r="F237" s="167" t="s">
        <v>459</v>
      </c>
      <c r="H237" s="168">
        <v>-8.5</v>
      </c>
      <c r="L237" s="164"/>
      <c r="M237" s="169"/>
      <c r="N237" s="170"/>
      <c r="O237" s="170"/>
      <c r="P237" s="170"/>
      <c r="Q237" s="170"/>
      <c r="R237" s="170"/>
      <c r="S237" s="170"/>
      <c r="T237" s="171"/>
      <c r="AT237" s="166" t="s">
        <v>190</v>
      </c>
      <c r="AU237" s="166" t="s">
        <v>79</v>
      </c>
      <c r="AV237" s="11" t="s">
        <v>79</v>
      </c>
      <c r="AW237" s="11" t="s">
        <v>32</v>
      </c>
      <c r="AX237" s="11" t="s">
        <v>69</v>
      </c>
      <c r="AY237" s="166" t="s">
        <v>129</v>
      </c>
    </row>
    <row r="238" spans="2:65" s="11" customFormat="1">
      <c r="B238" s="164"/>
      <c r="D238" s="165" t="s">
        <v>190</v>
      </c>
      <c r="E238" s="166" t="s">
        <v>5</v>
      </c>
      <c r="F238" s="167" t="s">
        <v>460</v>
      </c>
      <c r="H238" s="168">
        <v>24.6</v>
      </c>
      <c r="L238" s="164"/>
      <c r="M238" s="169"/>
      <c r="N238" s="170"/>
      <c r="O238" s="170"/>
      <c r="P238" s="170"/>
      <c r="Q238" s="170"/>
      <c r="R238" s="170"/>
      <c r="S238" s="170"/>
      <c r="T238" s="171"/>
      <c r="AT238" s="166" t="s">
        <v>190</v>
      </c>
      <c r="AU238" s="166" t="s">
        <v>79</v>
      </c>
      <c r="AV238" s="11" t="s">
        <v>79</v>
      </c>
      <c r="AW238" s="11" t="s">
        <v>32</v>
      </c>
      <c r="AX238" s="11" t="s">
        <v>69</v>
      </c>
      <c r="AY238" s="166" t="s">
        <v>129</v>
      </c>
    </row>
    <row r="239" spans="2:65" s="11" customFormat="1">
      <c r="B239" s="164"/>
      <c r="D239" s="165" t="s">
        <v>190</v>
      </c>
      <c r="E239" s="166" t="s">
        <v>5</v>
      </c>
      <c r="F239" s="167" t="s">
        <v>461</v>
      </c>
      <c r="H239" s="168">
        <v>-1.6</v>
      </c>
      <c r="L239" s="164"/>
      <c r="M239" s="169"/>
      <c r="N239" s="170"/>
      <c r="O239" s="170"/>
      <c r="P239" s="170"/>
      <c r="Q239" s="170"/>
      <c r="R239" s="170"/>
      <c r="S239" s="170"/>
      <c r="T239" s="171"/>
      <c r="AT239" s="166" t="s">
        <v>190</v>
      </c>
      <c r="AU239" s="166" t="s">
        <v>79</v>
      </c>
      <c r="AV239" s="11" t="s">
        <v>79</v>
      </c>
      <c r="AW239" s="11" t="s">
        <v>32</v>
      </c>
      <c r="AX239" s="11" t="s">
        <v>69</v>
      </c>
      <c r="AY239" s="166" t="s">
        <v>129</v>
      </c>
    </row>
    <row r="240" spans="2:65" s="11" customFormat="1">
      <c r="B240" s="164"/>
      <c r="D240" s="165" t="s">
        <v>190</v>
      </c>
      <c r="E240" s="166" t="s">
        <v>5</v>
      </c>
      <c r="F240" s="167" t="s">
        <v>462</v>
      </c>
      <c r="H240" s="168">
        <v>15.21</v>
      </c>
      <c r="L240" s="164"/>
      <c r="M240" s="169"/>
      <c r="N240" s="170"/>
      <c r="O240" s="170"/>
      <c r="P240" s="170"/>
      <c r="Q240" s="170"/>
      <c r="R240" s="170"/>
      <c r="S240" s="170"/>
      <c r="T240" s="171"/>
      <c r="AT240" s="166" t="s">
        <v>190</v>
      </c>
      <c r="AU240" s="166" t="s">
        <v>79</v>
      </c>
      <c r="AV240" s="11" t="s">
        <v>79</v>
      </c>
      <c r="AW240" s="11" t="s">
        <v>32</v>
      </c>
      <c r="AX240" s="11" t="s">
        <v>69</v>
      </c>
      <c r="AY240" s="166" t="s">
        <v>129</v>
      </c>
    </row>
    <row r="241" spans="2:51" s="11" customFormat="1">
      <c r="B241" s="164"/>
      <c r="D241" s="165" t="s">
        <v>190</v>
      </c>
      <c r="E241" s="166" t="s">
        <v>5</v>
      </c>
      <c r="F241" s="167" t="s">
        <v>463</v>
      </c>
      <c r="H241" s="168">
        <v>17.73</v>
      </c>
      <c r="L241" s="164"/>
      <c r="M241" s="169"/>
      <c r="N241" s="170"/>
      <c r="O241" s="170"/>
      <c r="P241" s="170"/>
      <c r="Q241" s="170"/>
      <c r="R241" s="170"/>
      <c r="S241" s="170"/>
      <c r="T241" s="171"/>
      <c r="AT241" s="166" t="s">
        <v>190</v>
      </c>
      <c r="AU241" s="166" t="s">
        <v>79</v>
      </c>
      <c r="AV241" s="11" t="s">
        <v>79</v>
      </c>
      <c r="AW241" s="11" t="s">
        <v>32</v>
      </c>
      <c r="AX241" s="11" t="s">
        <v>69</v>
      </c>
      <c r="AY241" s="166" t="s">
        <v>129</v>
      </c>
    </row>
    <row r="242" spans="2:51" s="11" customFormat="1">
      <c r="B242" s="164"/>
      <c r="D242" s="165" t="s">
        <v>190</v>
      </c>
      <c r="E242" s="166" t="s">
        <v>5</v>
      </c>
      <c r="F242" s="167" t="s">
        <v>464</v>
      </c>
      <c r="H242" s="168">
        <v>15.48</v>
      </c>
      <c r="L242" s="164"/>
      <c r="M242" s="169"/>
      <c r="N242" s="170"/>
      <c r="O242" s="170"/>
      <c r="P242" s="170"/>
      <c r="Q242" s="170"/>
      <c r="R242" s="170"/>
      <c r="S242" s="170"/>
      <c r="T242" s="171"/>
      <c r="AT242" s="166" t="s">
        <v>190</v>
      </c>
      <c r="AU242" s="166" t="s">
        <v>79</v>
      </c>
      <c r="AV242" s="11" t="s">
        <v>79</v>
      </c>
      <c r="AW242" s="11" t="s">
        <v>32</v>
      </c>
      <c r="AX242" s="11" t="s">
        <v>69</v>
      </c>
      <c r="AY242" s="166" t="s">
        <v>129</v>
      </c>
    </row>
    <row r="243" spans="2:51" s="11" customFormat="1">
      <c r="B243" s="164"/>
      <c r="D243" s="165" t="s">
        <v>190</v>
      </c>
      <c r="E243" s="166" t="s">
        <v>5</v>
      </c>
      <c r="F243" s="167" t="s">
        <v>465</v>
      </c>
      <c r="H243" s="168">
        <v>28.35</v>
      </c>
      <c r="L243" s="164"/>
      <c r="M243" s="169"/>
      <c r="N243" s="170"/>
      <c r="O243" s="170"/>
      <c r="P243" s="170"/>
      <c r="Q243" s="170"/>
      <c r="R243" s="170"/>
      <c r="S243" s="170"/>
      <c r="T243" s="171"/>
      <c r="AT243" s="166" t="s">
        <v>190</v>
      </c>
      <c r="AU243" s="166" t="s">
        <v>79</v>
      </c>
      <c r="AV243" s="11" t="s">
        <v>79</v>
      </c>
      <c r="AW243" s="11" t="s">
        <v>32</v>
      </c>
      <c r="AX243" s="11" t="s">
        <v>69</v>
      </c>
      <c r="AY243" s="166" t="s">
        <v>129</v>
      </c>
    </row>
    <row r="244" spans="2:51" s="11" customFormat="1">
      <c r="B244" s="164"/>
      <c r="D244" s="165" t="s">
        <v>190</v>
      </c>
      <c r="E244" s="166" t="s">
        <v>5</v>
      </c>
      <c r="F244" s="167" t="s">
        <v>466</v>
      </c>
      <c r="H244" s="168">
        <v>14.04</v>
      </c>
      <c r="L244" s="164"/>
      <c r="M244" s="169"/>
      <c r="N244" s="170"/>
      <c r="O244" s="170"/>
      <c r="P244" s="170"/>
      <c r="Q244" s="170"/>
      <c r="R244" s="170"/>
      <c r="S244" s="170"/>
      <c r="T244" s="171"/>
      <c r="AT244" s="166" t="s">
        <v>190</v>
      </c>
      <c r="AU244" s="166" t="s">
        <v>79</v>
      </c>
      <c r="AV244" s="11" t="s">
        <v>79</v>
      </c>
      <c r="AW244" s="11" t="s">
        <v>32</v>
      </c>
      <c r="AX244" s="11" t="s">
        <v>69</v>
      </c>
      <c r="AY244" s="166" t="s">
        <v>129</v>
      </c>
    </row>
    <row r="245" spans="2:51" s="11" customFormat="1">
      <c r="B245" s="164"/>
      <c r="D245" s="165" t="s">
        <v>190</v>
      </c>
      <c r="E245" s="166" t="s">
        <v>5</v>
      </c>
      <c r="F245" s="167" t="s">
        <v>467</v>
      </c>
      <c r="H245" s="168">
        <v>6.48</v>
      </c>
      <c r="L245" s="164"/>
      <c r="M245" s="169"/>
      <c r="N245" s="170"/>
      <c r="O245" s="170"/>
      <c r="P245" s="170"/>
      <c r="Q245" s="170"/>
      <c r="R245" s="170"/>
      <c r="S245" s="170"/>
      <c r="T245" s="171"/>
      <c r="AT245" s="166" t="s">
        <v>190</v>
      </c>
      <c r="AU245" s="166" t="s">
        <v>79</v>
      </c>
      <c r="AV245" s="11" t="s">
        <v>79</v>
      </c>
      <c r="AW245" s="11" t="s">
        <v>32</v>
      </c>
      <c r="AX245" s="11" t="s">
        <v>69</v>
      </c>
      <c r="AY245" s="166" t="s">
        <v>129</v>
      </c>
    </row>
    <row r="246" spans="2:51" s="11" customFormat="1">
      <c r="B246" s="164"/>
      <c r="D246" s="165" t="s">
        <v>190</v>
      </c>
      <c r="E246" s="166" t="s">
        <v>5</v>
      </c>
      <c r="F246" s="167" t="s">
        <v>468</v>
      </c>
      <c r="H246" s="168">
        <v>7.92</v>
      </c>
      <c r="L246" s="164"/>
      <c r="M246" s="169"/>
      <c r="N246" s="170"/>
      <c r="O246" s="170"/>
      <c r="P246" s="170"/>
      <c r="Q246" s="170"/>
      <c r="R246" s="170"/>
      <c r="S246" s="170"/>
      <c r="T246" s="171"/>
      <c r="AT246" s="166" t="s">
        <v>190</v>
      </c>
      <c r="AU246" s="166" t="s">
        <v>79</v>
      </c>
      <c r="AV246" s="11" t="s">
        <v>79</v>
      </c>
      <c r="AW246" s="11" t="s">
        <v>32</v>
      </c>
      <c r="AX246" s="11" t="s">
        <v>69</v>
      </c>
      <c r="AY246" s="166" t="s">
        <v>129</v>
      </c>
    </row>
    <row r="247" spans="2:51" s="11" customFormat="1">
      <c r="B247" s="164"/>
      <c r="D247" s="165" t="s">
        <v>190</v>
      </c>
      <c r="E247" s="166" t="s">
        <v>5</v>
      </c>
      <c r="F247" s="167" t="s">
        <v>469</v>
      </c>
      <c r="H247" s="168">
        <v>7.11</v>
      </c>
      <c r="L247" s="164"/>
      <c r="M247" s="169"/>
      <c r="N247" s="170"/>
      <c r="O247" s="170"/>
      <c r="P247" s="170"/>
      <c r="Q247" s="170"/>
      <c r="R247" s="170"/>
      <c r="S247" s="170"/>
      <c r="T247" s="171"/>
      <c r="AT247" s="166" t="s">
        <v>190</v>
      </c>
      <c r="AU247" s="166" t="s">
        <v>79</v>
      </c>
      <c r="AV247" s="11" t="s">
        <v>79</v>
      </c>
      <c r="AW247" s="11" t="s">
        <v>32</v>
      </c>
      <c r="AX247" s="11" t="s">
        <v>69</v>
      </c>
      <c r="AY247" s="166" t="s">
        <v>129</v>
      </c>
    </row>
    <row r="248" spans="2:51" s="11" customFormat="1">
      <c r="B248" s="164"/>
      <c r="D248" s="165" t="s">
        <v>190</v>
      </c>
      <c r="E248" s="166" t="s">
        <v>5</v>
      </c>
      <c r="F248" s="167" t="s">
        <v>470</v>
      </c>
      <c r="H248" s="168">
        <v>20.303999999999998</v>
      </c>
      <c r="L248" s="164"/>
      <c r="M248" s="169"/>
      <c r="N248" s="170"/>
      <c r="O248" s="170"/>
      <c r="P248" s="170"/>
      <c r="Q248" s="170"/>
      <c r="R248" s="170"/>
      <c r="S248" s="170"/>
      <c r="T248" s="171"/>
      <c r="AT248" s="166" t="s">
        <v>190</v>
      </c>
      <c r="AU248" s="166" t="s">
        <v>79</v>
      </c>
      <c r="AV248" s="11" t="s">
        <v>79</v>
      </c>
      <c r="AW248" s="11" t="s">
        <v>32</v>
      </c>
      <c r="AX248" s="11" t="s">
        <v>69</v>
      </c>
      <c r="AY248" s="166" t="s">
        <v>129</v>
      </c>
    </row>
    <row r="249" spans="2:51" s="11" customFormat="1">
      <c r="B249" s="164"/>
      <c r="D249" s="165" t="s">
        <v>190</v>
      </c>
      <c r="E249" s="166" t="s">
        <v>5</v>
      </c>
      <c r="F249" s="167" t="s">
        <v>471</v>
      </c>
      <c r="H249" s="168">
        <v>16.2</v>
      </c>
      <c r="L249" s="164"/>
      <c r="M249" s="169"/>
      <c r="N249" s="170"/>
      <c r="O249" s="170"/>
      <c r="P249" s="170"/>
      <c r="Q249" s="170"/>
      <c r="R249" s="170"/>
      <c r="S249" s="170"/>
      <c r="T249" s="171"/>
      <c r="AT249" s="166" t="s">
        <v>190</v>
      </c>
      <c r="AU249" s="166" t="s">
        <v>79</v>
      </c>
      <c r="AV249" s="11" t="s">
        <v>79</v>
      </c>
      <c r="AW249" s="11" t="s">
        <v>32</v>
      </c>
      <c r="AX249" s="11" t="s">
        <v>69</v>
      </c>
      <c r="AY249" s="166" t="s">
        <v>129</v>
      </c>
    </row>
    <row r="250" spans="2:51" s="11" customFormat="1">
      <c r="B250" s="164"/>
      <c r="D250" s="165" t="s">
        <v>190</v>
      </c>
      <c r="E250" s="166" t="s">
        <v>5</v>
      </c>
      <c r="F250" s="167" t="s">
        <v>472</v>
      </c>
      <c r="H250" s="168">
        <v>8.4</v>
      </c>
      <c r="L250" s="164"/>
      <c r="M250" s="169"/>
      <c r="N250" s="170"/>
      <c r="O250" s="170"/>
      <c r="P250" s="170"/>
      <c r="Q250" s="170"/>
      <c r="R250" s="170"/>
      <c r="S250" s="170"/>
      <c r="T250" s="171"/>
      <c r="AT250" s="166" t="s">
        <v>190</v>
      </c>
      <c r="AU250" s="166" t="s">
        <v>79</v>
      </c>
      <c r="AV250" s="11" t="s">
        <v>79</v>
      </c>
      <c r="AW250" s="11" t="s">
        <v>32</v>
      </c>
      <c r="AX250" s="11" t="s">
        <v>69</v>
      </c>
      <c r="AY250" s="166" t="s">
        <v>129</v>
      </c>
    </row>
    <row r="251" spans="2:51" s="11" customFormat="1">
      <c r="B251" s="164"/>
      <c r="D251" s="165" t="s">
        <v>190</v>
      </c>
      <c r="E251" s="166" t="s">
        <v>5</v>
      </c>
      <c r="F251" s="167" t="s">
        <v>473</v>
      </c>
      <c r="H251" s="168">
        <v>109.2</v>
      </c>
      <c r="L251" s="164"/>
      <c r="M251" s="169"/>
      <c r="N251" s="170"/>
      <c r="O251" s="170"/>
      <c r="P251" s="170"/>
      <c r="Q251" s="170"/>
      <c r="R251" s="170"/>
      <c r="S251" s="170"/>
      <c r="T251" s="171"/>
      <c r="AT251" s="166" t="s">
        <v>190</v>
      </c>
      <c r="AU251" s="166" t="s">
        <v>79</v>
      </c>
      <c r="AV251" s="11" t="s">
        <v>79</v>
      </c>
      <c r="AW251" s="11" t="s">
        <v>32</v>
      </c>
      <c r="AX251" s="11" t="s">
        <v>69</v>
      </c>
      <c r="AY251" s="166" t="s">
        <v>129</v>
      </c>
    </row>
    <row r="252" spans="2:51" s="11" customFormat="1">
      <c r="B252" s="164"/>
      <c r="D252" s="165" t="s">
        <v>190</v>
      </c>
      <c r="E252" s="166" t="s">
        <v>5</v>
      </c>
      <c r="F252" s="167" t="s">
        <v>474</v>
      </c>
      <c r="H252" s="168">
        <v>13.95</v>
      </c>
      <c r="L252" s="164"/>
      <c r="M252" s="169"/>
      <c r="N252" s="170"/>
      <c r="O252" s="170"/>
      <c r="P252" s="170"/>
      <c r="Q252" s="170"/>
      <c r="R252" s="170"/>
      <c r="S252" s="170"/>
      <c r="T252" s="171"/>
      <c r="AT252" s="166" t="s">
        <v>190</v>
      </c>
      <c r="AU252" s="166" t="s">
        <v>79</v>
      </c>
      <c r="AV252" s="11" t="s">
        <v>79</v>
      </c>
      <c r="AW252" s="11" t="s">
        <v>32</v>
      </c>
      <c r="AX252" s="11" t="s">
        <v>69</v>
      </c>
      <c r="AY252" s="166" t="s">
        <v>129</v>
      </c>
    </row>
    <row r="253" spans="2:51" s="11" customFormat="1">
      <c r="B253" s="164"/>
      <c r="D253" s="165" t="s">
        <v>190</v>
      </c>
      <c r="E253" s="166" t="s">
        <v>5</v>
      </c>
      <c r="F253" s="167" t="s">
        <v>475</v>
      </c>
      <c r="H253" s="168">
        <v>51.81</v>
      </c>
      <c r="L253" s="164"/>
      <c r="M253" s="169"/>
      <c r="N253" s="170"/>
      <c r="O253" s="170"/>
      <c r="P253" s="170"/>
      <c r="Q253" s="170"/>
      <c r="R253" s="170"/>
      <c r="S253" s="170"/>
      <c r="T253" s="171"/>
      <c r="AT253" s="166" t="s">
        <v>190</v>
      </c>
      <c r="AU253" s="166" t="s">
        <v>79</v>
      </c>
      <c r="AV253" s="11" t="s">
        <v>79</v>
      </c>
      <c r="AW253" s="11" t="s">
        <v>32</v>
      </c>
      <c r="AX253" s="11" t="s">
        <v>69</v>
      </c>
      <c r="AY253" s="166" t="s">
        <v>129</v>
      </c>
    </row>
    <row r="254" spans="2:51" s="11" customFormat="1">
      <c r="B254" s="164"/>
      <c r="D254" s="165" t="s">
        <v>190</v>
      </c>
      <c r="E254" s="166" t="s">
        <v>5</v>
      </c>
      <c r="F254" s="167" t="s">
        <v>476</v>
      </c>
      <c r="H254" s="168">
        <v>-6</v>
      </c>
      <c r="L254" s="164"/>
      <c r="M254" s="169"/>
      <c r="N254" s="170"/>
      <c r="O254" s="170"/>
      <c r="P254" s="170"/>
      <c r="Q254" s="170"/>
      <c r="R254" s="170"/>
      <c r="S254" s="170"/>
      <c r="T254" s="171"/>
      <c r="AT254" s="166" t="s">
        <v>190</v>
      </c>
      <c r="AU254" s="166" t="s">
        <v>79</v>
      </c>
      <c r="AV254" s="11" t="s">
        <v>79</v>
      </c>
      <c r="AW254" s="11" t="s">
        <v>32</v>
      </c>
      <c r="AX254" s="11" t="s">
        <v>69</v>
      </c>
      <c r="AY254" s="166" t="s">
        <v>129</v>
      </c>
    </row>
    <row r="255" spans="2:51" s="11" customFormat="1">
      <c r="B255" s="164"/>
      <c r="D255" s="165" t="s">
        <v>190</v>
      </c>
      <c r="E255" s="166" t="s">
        <v>5</v>
      </c>
      <c r="F255" s="167" t="s">
        <v>477</v>
      </c>
      <c r="H255" s="168">
        <v>43.29</v>
      </c>
      <c r="L255" s="164"/>
      <c r="M255" s="169"/>
      <c r="N255" s="170"/>
      <c r="O255" s="170"/>
      <c r="P255" s="170"/>
      <c r="Q255" s="170"/>
      <c r="R255" s="170"/>
      <c r="S255" s="170"/>
      <c r="T255" s="171"/>
      <c r="AT255" s="166" t="s">
        <v>190</v>
      </c>
      <c r="AU255" s="166" t="s">
        <v>79</v>
      </c>
      <c r="AV255" s="11" t="s">
        <v>79</v>
      </c>
      <c r="AW255" s="11" t="s">
        <v>32</v>
      </c>
      <c r="AX255" s="11" t="s">
        <v>69</v>
      </c>
      <c r="AY255" s="166" t="s">
        <v>129</v>
      </c>
    </row>
    <row r="256" spans="2:51" s="11" customFormat="1">
      <c r="B256" s="164"/>
      <c r="D256" s="165" t="s">
        <v>190</v>
      </c>
      <c r="E256" s="166" t="s">
        <v>5</v>
      </c>
      <c r="F256" s="167" t="s">
        <v>478</v>
      </c>
      <c r="H256" s="168">
        <v>-2.1</v>
      </c>
      <c r="L256" s="164"/>
      <c r="M256" s="169"/>
      <c r="N256" s="170"/>
      <c r="O256" s="170"/>
      <c r="P256" s="170"/>
      <c r="Q256" s="170"/>
      <c r="R256" s="170"/>
      <c r="S256" s="170"/>
      <c r="T256" s="171"/>
      <c r="AT256" s="166" t="s">
        <v>190</v>
      </c>
      <c r="AU256" s="166" t="s">
        <v>79</v>
      </c>
      <c r="AV256" s="11" t="s">
        <v>79</v>
      </c>
      <c r="AW256" s="11" t="s">
        <v>32</v>
      </c>
      <c r="AX256" s="11" t="s">
        <v>69</v>
      </c>
      <c r="AY256" s="166" t="s">
        <v>129</v>
      </c>
    </row>
    <row r="257" spans="2:65" s="1" customFormat="1" ht="25.5" customHeight="1">
      <c r="B257" s="149"/>
      <c r="C257" s="150" t="s">
        <v>479</v>
      </c>
      <c r="D257" s="150" t="s">
        <v>131</v>
      </c>
      <c r="E257" s="151" t="s">
        <v>480</v>
      </c>
      <c r="F257" s="152" t="s">
        <v>481</v>
      </c>
      <c r="G257" s="153" t="s">
        <v>243</v>
      </c>
      <c r="H257" s="154">
        <v>26.321999999999999</v>
      </c>
      <c r="I257" s="155"/>
      <c r="J257" s="155">
        <f>ROUND(I257*H257,2)</f>
        <v>0</v>
      </c>
      <c r="K257" s="152" t="s">
        <v>188</v>
      </c>
      <c r="L257" s="35"/>
      <c r="M257" s="156" t="s">
        <v>5</v>
      </c>
      <c r="N257" s="157" t="s">
        <v>40</v>
      </c>
      <c r="O257" s="158">
        <v>0.33</v>
      </c>
      <c r="P257" s="158">
        <f>O257*H257</f>
        <v>8.6862600000000008</v>
      </c>
      <c r="Q257" s="158">
        <v>4.3800000000000002E-3</v>
      </c>
      <c r="R257" s="158">
        <f>Q257*H257</f>
        <v>0.11529036000000001</v>
      </c>
      <c r="S257" s="158">
        <v>0</v>
      </c>
      <c r="T257" s="159">
        <f>S257*H257</f>
        <v>0</v>
      </c>
      <c r="AR257" s="21" t="s">
        <v>128</v>
      </c>
      <c r="AT257" s="21" t="s">
        <v>131</v>
      </c>
      <c r="AU257" s="21" t="s">
        <v>79</v>
      </c>
      <c r="AY257" s="21" t="s">
        <v>129</v>
      </c>
      <c r="BE257" s="160">
        <f>IF(N257="základní",J257,0)</f>
        <v>0</v>
      </c>
      <c r="BF257" s="160">
        <f>IF(N257="snížená",J257,0)</f>
        <v>0</v>
      </c>
      <c r="BG257" s="160">
        <f>IF(N257="zákl. přenesená",J257,0)</f>
        <v>0</v>
      </c>
      <c r="BH257" s="160">
        <f>IF(N257="sníž. přenesená",J257,0)</f>
        <v>0</v>
      </c>
      <c r="BI257" s="160">
        <f>IF(N257="nulová",J257,0)</f>
        <v>0</v>
      </c>
      <c r="BJ257" s="21" t="s">
        <v>77</v>
      </c>
      <c r="BK257" s="160">
        <f>ROUND(I257*H257,2)</f>
        <v>0</v>
      </c>
      <c r="BL257" s="21" t="s">
        <v>128</v>
      </c>
      <c r="BM257" s="21" t="s">
        <v>482</v>
      </c>
    </row>
    <row r="258" spans="2:65" s="11" customFormat="1">
      <c r="B258" s="164"/>
      <c r="D258" s="165" t="s">
        <v>190</v>
      </c>
      <c r="E258" s="166" t="s">
        <v>5</v>
      </c>
      <c r="F258" s="167" t="s">
        <v>483</v>
      </c>
      <c r="H258" s="168">
        <v>26.321999999999999</v>
      </c>
      <c r="L258" s="164"/>
      <c r="M258" s="169"/>
      <c r="N258" s="170"/>
      <c r="O258" s="170"/>
      <c r="P258" s="170"/>
      <c r="Q258" s="170"/>
      <c r="R258" s="170"/>
      <c r="S258" s="170"/>
      <c r="T258" s="171"/>
      <c r="AT258" s="166" t="s">
        <v>190</v>
      </c>
      <c r="AU258" s="166" t="s">
        <v>79</v>
      </c>
      <c r="AV258" s="11" t="s">
        <v>79</v>
      </c>
      <c r="AW258" s="11" t="s">
        <v>32</v>
      </c>
      <c r="AX258" s="11" t="s">
        <v>77</v>
      </c>
      <c r="AY258" s="166" t="s">
        <v>129</v>
      </c>
    </row>
    <row r="259" spans="2:65" s="1" customFormat="1" ht="16.5" customHeight="1">
      <c r="B259" s="149"/>
      <c r="C259" s="150" t="s">
        <v>484</v>
      </c>
      <c r="D259" s="150" t="s">
        <v>131</v>
      </c>
      <c r="E259" s="151" t="s">
        <v>485</v>
      </c>
      <c r="F259" s="152" t="s">
        <v>486</v>
      </c>
      <c r="G259" s="153" t="s">
        <v>243</v>
      </c>
      <c r="H259" s="154">
        <v>206.316</v>
      </c>
      <c r="I259" s="155"/>
      <c r="J259" s="155">
        <f>ROUND(I259*H259,2)</f>
        <v>0</v>
      </c>
      <c r="K259" s="152" t="s">
        <v>188</v>
      </c>
      <c r="L259" s="35"/>
      <c r="M259" s="156" t="s">
        <v>5</v>
      </c>
      <c r="N259" s="157" t="s">
        <v>40</v>
      </c>
      <c r="O259" s="158">
        <v>0.46</v>
      </c>
      <c r="P259" s="158">
        <f>O259*H259</f>
        <v>94.905360000000002</v>
      </c>
      <c r="Q259" s="158">
        <v>2.5000000000000001E-2</v>
      </c>
      <c r="R259" s="158">
        <f>Q259*H259</f>
        <v>5.1579000000000006</v>
      </c>
      <c r="S259" s="158">
        <v>0</v>
      </c>
      <c r="T259" s="159">
        <f>S259*H259</f>
        <v>0</v>
      </c>
      <c r="AR259" s="21" t="s">
        <v>128</v>
      </c>
      <c r="AT259" s="21" t="s">
        <v>131</v>
      </c>
      <c r="AU259" s="21" t="s">
        <v>79</v>
      </c>
      <c r="AY259" s="21" t="s">
        <v>129</v>
      </c>
      <c r="BE259" s="160">
        <f>IF(N259="základní",J259,0)</f>
        <v>0</v>
      </c>
      <c r="BF259" s="160">
        <f>IF(N259="snížená",J259,0)</f>
        <v>0</v>
      </c>
      <c r="BG259" s="160">
        <f>IF(N259="zákl. přenesená",J259,0)</f>
        <v>0</v>
      </c>
      <c r="BH259" s="160">
        <f>IF(N259="sníž. přenesená",J259,0)</f>
        <v>0</v>
      </c>
      <c r="BI259" s="160">
        <f>IF(N259="nulová",J259,0)</f>
        <v>0</v>
      </c>
      <c r="BJ259" s="21" t="s">
        <v>77</v>
      </c>
      <c r="BK259" s="160">
        <f>ROUND(I259*H259,2)</f>
        <v>0</v>
      </c>
      <c r="BL259" s="21" t="s">
        <v>128</v>
      </c>
      <c r="BM259" s="21" t="s">
        <v>487</v>
      </c>
    </row>
    <row r="260" spans="2:65" s="11" customFormat="1">
      <c r="B260" s="164"/>
      <c r="D260" s="165" t="s">
        <v>190</v>
      </c>
      <c r="E260" s="166" t="s">
        <v>5</v>
      </c>
      <c r="F260" s="167" t="s">
        <v>488</v>
      </c>
      <c r="H260" s="168">
        <v>218.55</v>
      </c>
      <c r="L260" s="164"/>
      <c r="M260" s="169"/>
      <c r="N260" s="170"/>
      <c r="O260" s="170"/>
      <c r="P260" s="170"/>
      <c r="Q260" s="170"/>
      <c r="R260" s="170"/>
      <c r="S260" s="170"/>
      <c r="T260" s="171"/>
      <c r="AT260" s="166" t="s">
        <v>190</v>
      </c>
      <c r="AU260" s="166" t="s">
        <v>79</v>
      </c>
      <c r="AV260" s="11" t="s">
        <v>79</v>
      </c>
      <c r="AW260" s="11" t="s">
        <v>32</v>
      </c>
      <c r="AX260" s="11" t="s">
        <v>69</v>
      </c>
      <c r="AY260" s="166" t="s">
        <v>129</v>
      </c>
    </row>
    <row r="261" spans="2:65" s="11" customFormat="1">
      <c r="B261" s="164"/>
      <c r="D261" s="165" t="s">
        <v>190</v>
      </c>
      <c r="E261" s="166" t="s">
        <v>5</v>
      </c>
      <c r="F261" s="167" t="s">
        <v>489</v>
      </c>
      <c r="H261" s="168">
        <v>8.25</v>
      </c>
      <c r="L261" s="164"/>
      <c r="M261" s="169"/>
      <c r="N261" s="170"/>
      <c r="O261" s="170"/>
      <c r="P261" s="170"/>
      <c r="Q261" s="170"/>
      <c r="R261" s="170"/>
      <c r="S261" s="170"/>
      <c r="T261" s="171"/>
      <c r="AT261" s="166" t="s">
        <v>190</v>
      </c>
      <c r="AU261" s="166" t="s">
        <v>79</v>
      </c>
      <c r="AV261" s="11" t="s">
        <v>79</v>
      </c>
      <c r="AW261" s="11" t="s">
        <v>32</v>
      </c>
      <c r="AX261" s="11" t="s">
        <v>69</v>
      </c>
      <c r="AY261" s="166" t="s">
        <v>129</v>
      </c>
    </row>
    <row r="262" spans="2:65" s="11" customFormat="1">
      <c r="B262" s="164"/>
      <c r="D262" s="165" t="s">
        <v>190</v>
      </c>
      <c r="E262" s="166" t="s">
        <v>5</v>
      </c>
      <c r="F262" s="167" t="s">
        <v>490</v>
      </c>
      <c r="H262" s="168">
        <v>13.9</v>
      </c>
      <c r="L262" s="164"/>
      <c r="M262" s="169"/>
      <c r="N262" s="170"/>
      <c r="O262" s="170"/>
      <c r="P262" s="170"/>
      <c r="Q262" s="170"/>
      <c r="R262" s="170"/>
      <c r="S262" s="170"/>
      <c r="T262" s="171"/>
      <c r="AT262" s="166" t="s">
        <v>190</v>
      </c>
      <c r="AU262" s="166" t="s">
        <v>79</v>
      </c>
      <c r="AV262" s="11" t="s">
        <v>79</v>
      </c>
      <c r="AW262" s="11" t="s">
        <v>32</v>
      </c>
      <c r="AX262" s="11" t="s">
        <v>69</v>
      </c>
      <c r="AY262" s="166" t="s">
        <v>129</v>
      </c>
    </row>
    <row r="263" spans="2:65" s="11" customFormat="1">
      <c r="B263" s="164"/>
      <c r="D263" s="165" t="s">
        <v>190</v>
      </c>
      <c r="E263" s="166" t="s">
        <v>5</v>
      </c>
      <c r="F263" s="167" t="s">
        <v>296</v>
      </c>
      <c r="H263" s="168">
        <v>-21.12</v>
      </c>
      <c r="L263" s="164"/>
      <c r="M263" s="169"/>
      <c r="N263" s="170"/>
      <c r="O263" s="170"/>
      <c r="P263" s="170"/>
      <c r="Q263" s="170"/>
      <c r="R263" s="170"/>
      <c r="S263" s="170"/>
      <c r="T263" s="171"/>
      <c r="AT263" s="166" t="s">
        <v>190</v>
      </c>
      <c r="AU263" s="166" t="s">
        <v>79</v>
      </c>
      <c r="AV263" s="11" t="s">
        <v>79</v>
      </c>
      <c r="AW263" s="11" t="s">
        <v>32</v>
      </c>
      <c r="AX263" s="11" t="s">
        <v>69</v>
      </c>
      <c r="AY263" s="166" t="s">
        <v>129</v>
      </c>
    </row>
    <row r="264" spans="2:65" s="11" customFormat="1">
      <c r="B264" s="164"/>
      <c r="D264" s="165" t="s">
        <v>190</v>
      </c>
      <c r="E264" s="166" t="s">
        <v>5</v>
      </c>
      <c r="F264" s="167" t="s">
        <v>300</v>
      </c>
      <c r="H264" s="168">
        <v>-1.4630000000000001</v>
      </c>
      <c r="L264" s="164"/>
      <c r="M264" s="169"/>
      <c r="N264" s="170"/>
      <c r="O264" s="170"/>
      <c r="P264" s="170"/>
      <c r="Q264" s="170"/>
      <c r="R264" s="170"/>
      <c r="S264" s="170"/>
      <c r="T264" s="171"/>
      <c r="AT264" s="166" t="s">
        <v>190</v>
      </c>
      <c r="AU264" s="166" t="s">
        <v>79</v>
      </c>
      <c r="AV264" s="11" t="s">
        <v>79</v>
      </c>
      <c r="AW264" s="11" t="s">
        <v>32</v>
      </c>
      <c r="AX264" s="11" t="s">
        <v>69</v>
      </c>
      <c r="AY264" s="166" t="s">
        <v>129</v>
      </c>
    </row>
    <row r="265" spans="2:65" s="11" customFormat="1">
      <c r="B265" s="164"/>
      <c r="D265" s="165" t="s">
        <v>190</v>
      </c>
      <c r="E265" s="166" t="s">
        <v>5</v>
      </c>
      <c r="F265" s="167" t="s">
        <v>299</v>
      </c>
      <c r="H265" s="168">
        <v>-3.5</v>
      </c>
      <c r="L265" s="164"/>
      <c r="M265" s="169"/>
      <c r="N265" s="170"/>
      <c r="O265" s="170"/>
      <c r="P265" s="170"/>
      <c r="Q265" s="170"/>
      <c r="R265" s="170"/>
      <c r="S265" s="170"/>
      <c r="T265" s="171"/>
      <c r="AT265" s="166" t="s">
        <v>190</v>
      </c>
      <c r="AU265" s="166" t="s">
        <v>79</v>
      </c>
      <c r="AV265" s="11" t="s">
        <v>79</v>
      </c>
      <c r="AW265" s="11" t="s">
        <v>32</v>
      </c>
      <c r="AX265" s="11" t="s">
        <v>69</v>
      </c>
      <c r="AY265" s="166" t="s">
        <v>129</v>
      </c>
    </row>
    <row r="266" spans="2:65" s="11" customFormat="1">
      <c r="B266" s="164"/>
      <c r="D266" s="165" t="s">
        <v>190</v>
      </c>
      <c r="E266" s="166" t="s">
        <v>5</v>
      </c>
      <c r="F266" s="167" t="s">
        <v>491</v>
      </c>
      <c r="H266" s="168">
        <v>-8.25</v>
      </c>
      <c r="L266" s="164"/>
      <c r="M266" s="169"/>
      <c r="N266" s="170"/>
      <c r="O266" s="170"/>
      <c r="P266" s="170"/>
      <c r="Q266" s="170"/>
      <c r="R266" s="170"/>
      <c r="S266" s="170"/>
      <c r="T266" s="171"/>
      <c r="AT266" s="166" t="s">
        <v>190</v>
      </c>
      <c r="AU266" s="166" t="s">
        <v>79</v>
      </c>
      <c r="AV266" s="11" t="s">
        <v>79</v>
      </c>
      <c r="AW266" s="11" t="s">
        <v>32</v>
      </c>
      <c r="AX266" s="11" t="s">
        <v>69</v>
      </c>
      <c r="AY266" s="166" t="s">
        <v>129</v>
      </c>
    </row>
    <row r="267" spans="2:65" s="11" customFormat="1">
      <c r="B267" s="164"/>
      <c r="D267" s="165" t="s">
        <v>190</v>
      </c>
      <c r="E267" s="166" t="s">
        <v>5</v>
      </c>
      <c r="F267" s="167" t="s">
        <v>492</v>
      </c>
      <c r="H267" s="168">
        <v>-1.9990000000000001</v>
      </c>
      <c r="L267" s="164"/>
      <c r="M267" s="169"/>
      <c r="N267" s="170"/>
      <c r="O267" s="170"/>
      <c r="P267" s="170"/>
      <c r="Q267" s="170"/>
      <c r="R267" s="170"/>
      <c r="S267" s="170"/>
      <c r="T267" s="171"/>
      <c r="AT267" s="166" t="s">
        <v>190</v>
      </c>
      <c r="AU267" s="166" t="s">
        <v>79</v>
      </c>
      <c r="AV267" s="11" t="s">
        <v>79</v>
      </c>
      <c r="AW267" s="11" t="s">
        <v>32</v>
      </c>
      <c r="AX267" s="11" t="s">
        <v>69</v>
      </c>
      <c r="AY267" s="166" t="s">
        <v>129</v>
      </c>
    </row>
    <row r="268" spans="2:65" s="11" customFormat="1">
      <c r="B268" s="164"/>
      <c r="D268" s="165" t="s">
        <v>190</v>
      </c>
      <c r="E268" s="166" t="s">
        <v>5</v>
      </c>
      <c r="F268" s="167" t="s">
        <v>476</v>
      </c>
      <c r="H268" s="168">
        <v>-6</v>
      </c>
      <c r="L268" s="164"/>
      <c r="M268" s="169"/>
      <c r="N268" s="170"/>
      <c r="O268" s="170"/>
      <c r="P268" s="170"/>
      <c r="Q268" s="170"/>
      <c r="R268" s="170"/>
      <c r="S268" s="170"/>
      <c r="T268" s="171"/>
      <c r="AT268" s="166" t="s">
        <v>190</v>
      </c>
      <c r="AU268" s="166" t="s">
        <v>79</v>
      </c>
      <c r="AV268" s="11" t="s">
        <v>79</v>
      </c>
      <c r="AW268" s="11" t="s">
        <v>32</v>
      </c>
      <c r="AX268" s="11" t="s">
        <v>69</v>
      </c>
      <c r="AY268" s="166" t="s">
        <v>129</v>
      </c>
    </row>
    <row r="269" spans="2:65" s="11" customFormat="1" ht="24">
      <c r="B269" s="164"/>
      <c r="D269" s="165" t="s">
        <v>190</v>
      </c>
      <c r="E269" s="166" t="s">
        <v>5</v>
      </c>
      <c r="F269" s="167" t="s">
        <v>493</v>
      </c>
      <c r="H269" s="168">
        <v>7.9480000000000004</v>
      </c>
      <c r="L269" s="164"/>
      <c r="M269" s="169"/>
      <c r="N269" s="170"/>
      <c r="O269" s="170"/>
      <c r="P269" s="170"/>
      <c r="Q269" s="170"/>
      <c r="R269" s="170"/>
      <c r="S269" s="170"/>
      <c r="T269" s="171"/>
      <c r="AT269" s="166" t="s">
        <v>190</v>
      </c>
      <c r="AU269" s="166" t="s">
        <v>79</v>
      </c>
      <c r="AV269" s="11" t="s">
        <v>79</v>
      </c>
      <c r="AW269" s="11" t="s">
        <v>32</v>
      </c>
      <c r="AX269" s="11" t="s">
        <v>69</v>
      </c>
      <c r="AY269" s="166" t="s">
        <v>129</v>
      </c>
    </row>
    <row r="270" spans="2:65" s="1" customFormat="1" ht="25.5" customHeight="1">
      <c r="B270" s="149"/>
      <c r="C270" s="150" t="s">
        <v>494</v>
      </c>
      <c r="D270" s="150" t="s">
        <v>131</v>
      </c>
      <c r="E270" s="151" t="s">
        <v>495</v>
      </c>
      <c r="F270" s="152" t="s">
        <v>496</v>
      </c>
      <c r="G270" s="153" t="s">
        <v>243</v>
      </c>
      <c r="H270" s="154">
        <v>26.321999999999999</v>
      </c>
      <c r="I270" s="155"/>
      <c r="J270" s="155">
        <f>ROUND(I270*H270,2)</f>
        <v>0</v>
      </c>
      <c r="K270" s="152" t="s">
        <v>188</v>
      </c>
      <c r="L270" s="35"/>
      <c r="M270" s="156" t="s">
        <v>5</v>
      </c>
      <c r="N270" s="157" t="s">
        <v>40</v>
      </c>
      <c r="O270" s="158">
        <v>0.29399999999999998</v>
      </c>
      <c r="P270" s="158">
        <f>O270*H270</f>
        <v>7.7386679999999997</v>
      </c>
      <c r="Q270" s="158">
        <v>6.28E-3</v>
      </c>
      <c r="R270" s="158">
        <f>Q270*H270</f>
        <v>0.16530216</v>
      </c>
      <c r="S270" s="158">
        <v>0</v>
      </c>
      <c r="T270" s="159">
        <f>S270*H270</f>
        <v>0</v>
      </c>
      <c r="AR270" s="21" t="s">
        <v>128</v>
      </c>
      <c r="AT270" s="21" t="s">
        <v>131</v>
      </c>
      <c r="AU270" s="21" t="s">
        <v>79</v>
      </c>
      <c r="AY270" s="21" t="s">
        <v>129</v>
      </c>
      <c r="BE270" s="160">
        <f>IF(N270="základní",J270,0)</f>
        <v>0</v>
      </c>
      <c r="BF270" s="160">
        <f>IF(N270="snížená",J270,0)</f>
        <v>0</v>
      </c>
      <c r="BG270" s="160">
        <f>IF(N270="zákl. přenesená",J270,0)</f>
        <v>0</v>
      </c>
      <c r="BH270" s="160">
        <f>IF(N270="sníž. přenesená",J270,0)</f>
        <v>0</v>
      </c>
      <c r="BI270" s="160">
        <f>IF(N270="nulová",J270,0)</f>
        <v>0</v>
      </c>
      <c r="BJ270" s="21" t="s">
        <v>77</v>
      </c>
      <c r="BK270" s="160">
        <f>ROUND(I270*H270,2)</f>
        <v>0</v>
      </c>
      <c r="BL270" s="21" t="s">
        <v>128</v>
      </c>
      <c r="BM270" s="21" t="s">
        <v>497</v>
      </c>
    </row>
    <row r="271" spans="2:65" s="1" customFormat="1" ht="16.5" customHeight="1">
      <c r="B271" s="149"/>
      <c r="C271" s="150" t="s">
        <v>498</v>
      </c>
      <c r="D271" s="150" t="s">
        <v>131</v>
      </c>
      <c r="E271" s="151" t="s">
        <v>499</v>
      </c>
      <c r="F271" s="152" t="s">
        <v>500</v>
      </c>
      <c r="G271" s="153" t="s">
        <v>243</v>
      </c>
      <c r="H271" s="154">
        <v>84.664000000000001</v>
      </c>
      <c r="I271" s="155"/>
      <c r="J271" s="155">
        <f>ROUND(I271*H271,2)</f>
        <v>0</v>
      </c>
      <c r="K271" s="152" t="s">
        <v>188</v>
      </c>
      <c r="L271" s="35"/>
      <c r="M271" s="156" t="s">
        <v>5</v>
      </c>
      <c r="N271" s="157" t="s">
        <v>40</v>
      </c>
      <c r="O271" s="158">
        <v>0.06</v>
      </c>
      <c r="P271" s="158">
        <f>O271*H271</f>
        <v>5.0798399999999999</v>
      </c>
      <c r="Q271" s="158">
        <v>0</v>
      </c>
      <c r="R271" s="158">
        <f>Q271*H271</f>
        <v>0</v>
      </c>
      <c r="S271" s="158">
        <v>0</v>
      </c>
      <c r="T271" s="159">
        <f>S271*H271</f>
        <v>0</v>
      </c>
      <c r="AR271" s="21" t="s">
        <v>128</v>
      </c>
      <c r="AT271" s="21" t="s">
        <v>131</v>
      </c>
      <c r="AU271" s="21" t="s">
        <v>79</v>
      </c>
      <c r="AY271" s="21" t="s">
        <v>129</v>
      </c>
      <c r="BE271" s="160">
        <f>IF(N271="základní",J271,0)</f>
        <v>0</v>
      </c>
      <c r="BF271" s="160">
        <f>IF(N271="snížená",J271,0)</f>
        <v>0</v>
      </c>
      <c r="BG271" s="160">
        <f>IF(N271="zákl. přenesená",J271,0)</f>
        <v>0</v>
      </c>
      <c r="BH271" s="160">
        <f>IF(N271="sníž. přenesená",J271,0)</f>
        <v>0</v>
      </c>
      <c r="BI271" s="160">
        <f>IF(N271="nulová",J271,0)</f>
        <v>0</v>
      </c>
      <c r="BJ271" s="21" t="s">
        <v>77</v>
      </c>
      <c r="BK271" s="160">
        <f>ROUND(I271*H271,2)</f>
        <v>0</v>
      </c>
      <c r="BL271" s="21" t="s">
        <v>128</v>
      </c>
      <c r="BM271" s="21" t="s">
        <v>501</v>
      </c>
    </row>
    <row r="272" spans="2:65" s="11" customFormat="1">
      <c r="B272" s="164"/>
      <c r="D272" s="165" t="s">
        <v>190</v>
      </c>
      <c r="E272" s="166" t="s">
        <v>5</v>
      </c>
      <c r="F272" s="167" t="s">
        <v>502</v>
      </c>
      <c r="H272" s="168">
        <v>21.12</v>
      </c>
      <c r="L272" s="164"/>
      <c r="M272" s="169"/>
      <c r="N272" s="170"/>
      <c r="O272" s="170"/>
      <c r="P272" s="170"/>
      <c r="Q272" s="170"/>
      <c r="R272" s="170"/>
      <c r="S272" s="170"/>
      <c r="T272" s="171"/>
      <c r="AT272" s="166" t="s">
        <v>190</v>
      </c>
      <c r="AU272" s="166" t="s">
        <v>79</v>
      </c>
      <c r="AV272" s="11" t="s">
        <v>79</v>
      </c>
      <c r="AW272" s="11" t="s">
        <v>32</v>
      </c>
      <c r="AX272" s="11" t="s">
        <v>69</v>
      </c>
      <c r="AY272" s="166" t="s">
        <v>129</v>
      </c>
    </row>
    <row r="273" spans="2:65" s="11" customFormat="1">
      <c r="B273" s="164"/>
      <c r="D273" s="165" t="s">
        <v>190</v>
      </c>
      <c r="E273" s="166" t="s">
        <v>5</v>
      </c>
      <c r="F273" s="167" t="s">
        <v>503</v>
      </c>
      <c r="H273" s="168">
        <v>1.4630000000000001</v>
      </c>
      <c r="L273" s="164"/>
      <c r="M273" s="169"/>
      <c r="N273" s="170"/>
      <c r="O273" s="170"/>
      <c r="P273" s="170"/>
      <c r="Q273" s="170"/>
      <c r="R273" s="170"/>
      <c r="S273" s="170"/>
      <c r="T273" s="171"/>
      <c r="AT273" s="166" t="s">
        <v>190</v>
      </c>
      <c r="AU273" s="166" t="s">
        <v>79</v>
      </c>
      <c r="AV273" s="11" t="s">
        <v>79</v>
      </c>
      <c r="AW273" s="11" t="s">
        <v>32</v>
      </c>
      <c r="AX273" s="11" t="s">
        <v>69</v>
      </c>
      <c r="AY273" s="166" t="s">
        <v>129</v>
      </c>
    </row>
    <row r="274" spans="2:65" s="11" customFormat="1">
      <c r="B274" s="164"/>
      <c r="D274" s="165" t="s">
        <v>190</v>
      </c>
      <c r="E274" s="166" t="s">
        <v>5</v>
      </c>
      <c r="F274" s="167" t="s">
        <v>504</v>
      </c>
      <c r="H274" s="168">
        <v>3.5</v>
      </c>
      <c r="L274" s="164"/>
      <c r="M274" s="169"/>
      <c r="N274" s="170"/>
      <c r="O274" s="170"/>
      <c r="P274" s="170"/>
      <c r="Q274" s="170"/>
      <c r="R274" s="170"/>
      <c r="S274" s="170"/>
      <c r="T274" s="171"/>
      <c r="AT274" s="166" t="s">
        <v>190</v>
      </c>
      <c r="AU274" s="166" t="s">
        <v>79</v>
      </c>
      <c r="AV274" s="11" t="s">
        <v>79</v>
      </c>
      <c r="AW274" s="11" t="s">
        <v>32</v>
      </c>
      <c r="AX274" s="11" t="s">
        <v>69</v>
      </c>
      <c r="AY274" s="166" t="s">
        <v>129</v>
      </c>
    </row>
    <row r="275" spans="2:65" s="11" customFormat="1">
      <c r="B275" s="164"/>
      <c r="D275" s="165" t="s">
        <v>190</v>
      </c>
      <c r="E275" s="166" t="s">
        <v>5</v>
      </c>
      <c r="F275" s="167" t="s">
        <v>505</v>
      </c>
      <c r="H275" s="168">
        <v>8.25</v>
      </c>
      <c r="L275" s="164"/>
      <c r="M275" s="169"/>
      <c r="N275" s="170"/>
      <c r="O275" s="170"/>
      <c r="P275" s="170"/>
      <c r="Q275" s="170"/>
      <c r="R275" s="170"/>
      <c r="S275" s="170"/>
      <c r="T275" s="171"/>
      <c r="AT275" s="166" t="s">
        <v>190</v>
      </c>
      <c r="AU275" s="166" t="s">
        <v>79</v>
      </c>
      <c r="AV275" s="11" t="s">
        <v>79</v>
      </c>
      <c r="AW275" s="11" t="s">
        <v>32</v>
      </c>
      <c r="AX275" s="11" t="s">
        <v>69</v>
      </c>
      <c r="AY275" s="166" t="s">
        <v>129</v>
      </c>
    </row>
    <row r="276" spans="2:65" s="11" customFormat="1">
      <c r="B276" s="164"/>
      <c r="D276" s="165" t="s">
        <v>190</v>
      </c>
      <c r="E276" s="166" t="s">
        <v>5</v>
      </c>
      <c r="F276" s="167" t="s">
        <v>506</v>
      </c>
      <c r="H276" s="168">
        <v>1.9990000000000001</v>
      </c>
      <c r="L276" s="164"/>
      <c r="M276" s="169"/>
      <c r="N276" s="170"/>
      <c r="O276" s="170"/>
      <c r="P276" s="170"/>
      <c r="Q276" s="170"/>
      <c r="R276" s="170"/>
      <c r="S276" s="170"/>
      <c r="T276" s="171"/>
      <c r="AT276" s="166" t="s">
        <v>190</v>
      </c>
      <c r="AU276" s="166" t="s">
        <v>79</v>
      </c>
      <c r="AV276" s="11" t="s">
        <v>79</v>
      </c>
      <c r="AW276" s="11" t="s">
        <v>32</v>
      </c>
      <c r="AX276" s="11" t="s">
        <v>69</v>
      </c>
      <c r="AY276" s="166" t="s">
        <v>129</v>
      </c>
    </row>
    <row r="277" spans="2:65" s="11" customFormat="1">
      <c r="B277" s="164"/>
      <c r="D277" s="165" t="s">
        <v>190</v>
      </c>
      <c r="E277" s="166" t="s">
        <v>5</v>
      </c>
      <c r="F277" s="167" t="s">
        <v>507</v>
      </c>
      <c r="H277" s="168">
        <v>6</v>
      </c>
      <c r="L277" s="164"/>
      <c r="M277" s="169"/>
      <c r="N277" s="170"/>
      <c r="O277" s="170"/>
      <c r="P277" s="170"/>
      <c r="Q277" s="170"/>
      <c r="R277" s="170"/>
      <c r="S277" s="170"/>
      <c r="T277" s="171"/>
      <c r="AT277" s="166" t="s">
        <v>190</v>
      </c>
      <c r="AU277" s="166" t="s">
        <v>79</v>
      </c>
      <c r="AV277" s="11" t="s">
        <v>79</v>
      </c>
      <c r="AW277" s="11" t="s">
        <v>32</v>
      </c>
      <c r="AX277" s="11" t="s">
        <v>69</v>
      </c>
      <c r="AY277" s="166" t="s">
        <v>129</v>
      </c>
    </row>
    <row r="278" spans="2:65" s="11" customFormat="1">
      <c r="B278" s="164"/>
      <c r="D278" s="165" t="s">
        <v>190</v>
      </c>
      <c r="E278" s="166" t="s">
        <v>5</v>
      </c>
      <c r="F278" s="167" t="s">
        <v>508</v>
      </c>
      <c r="H278" s="168">
        <v>42.332000000000001</v>
      </c>
      <c r="L278" s="164"/>
      <c r="M278" s="169"/>
      <c r="N278" s="170"/>
      <c r="O278" s="170"/>
      <c r="P278" s="170"/>
      <c r="Q278" s="170"/>
      <c r="R278" s="170"/>
      <c r="S278" s="170"/>
      <c r="T278" s="171"/>
      <c r="AT278" s="166" t="s">
        <v>190</v>
      </c>
      <c r="AU278" s="166" t="s">
        <v>79</v>
      </c>
      <c r="AV278" s="11" t="s">
        <v>79</v>
      </c>
      <c r="AW278" s="11" t="s">
        <v>32</v>
      </c>
      <c r="AX278" s="11" t="s">
        <v>69</v>
      </c>
      <c r="AY278" s="166" t="s">
        <v>129</v>
      </c>
    </row>
    <row r="279" spans="2:65" s="1" customFormat="1" ht="25.5" customHeight="1">
      <c r="B279" s="149"/>
      <c r="C279" s="150" t="s">
        <v>509</v>
      </c>
      <c r="D279" s="150" t="s">
        <v>131</v>
      </c>
      <c r="E279" s="151" t="s">
        <v>510</v>
      </c>
      <c r="F279" s="152" t="s">
        <v>511</v>
      </c>
      <c r="G279" s="153" t="s">
        <v>187</v>
      </c>
      <c r="H279" s="154">
        <v>13.255000000000001</v>
      </c>
      <c r="I279" s="155"/>
      <c r="J279" s="155">
        <f>ROUND(I279*H279,2)</f>
        <v>0</v>
      </c>
      <c r="K279" s="152" t="s">
        <v>188</v>
      </c>
      <c r="L279" s="35"/>
      <c r="M279" s="156" t="s">
        <v>5</v>
      </c>
      <c r="N279" s="157" t="s">
        <v>40</v>
      </c>
      <c r="O279" s="158">
        <v>3.2130000000000001</v>
      </c>
      <c r="P279" s="158">
        <f>O279*H279</f>
        <v>42.588315000000001</v>
      </c>
      <c r="Q279" s="158">
        <v>2.2563399999999998</v>
      </c>
      <c r="R279" s="158">
        <f>Q279*H279</f>
        <v>29.907786699999999</v>
      </c>
      <c r="S279" s="158">
        <v>0</v>
      </c>
      <c r="T279" s="159">
        <f>S279*H279</f>
        <v>0</v>
      </c>
      <c r="AR279" s="21" t="s">
        <v>128</v>
      </c>
      <c r="AT279" s="21" t="s">
        <v>131</v>
      </c>
      <c r="AU279" s="21" t="s">
        <v>79</v>
      </c>
      <c r="AY279" s="21" t="s">
        <v>129</v>
      </c>
      <c r="BE279" s="160">
        <f>IF(N279="základní",J279,0)</f>
        <v>0</v>
      </c>
      <c r="BF279" s="160">
        <f>IF(N279="snížená",J279,0)</f>
        <v>0</v>
      </c>
      <c r="BG279" s="160">
        <f>IF(N279="zákl. přenesená",J279,0)</f>
        <v>0</v>
      </c>
      <c r="BH279" s="160">
        <f>IF(N279="sníž. přenesená",J279,0)</f>
        <v>0</v>
      </c>
      <c r="BI279" s="160">
        <f>IF(N279="nulová",J279,0)</f>
        <v>0</v>
      </c>
      <c r="BJ279" s="21" t="s">
        <v>77</v>
      </c>
      <c r="BK279" s="160">
        <f>ROUND(I279*H279,2)</f>
        <v>0</v>
      </c>
      <c r="BL279" s="21" t="s">
        <v>128</v>
      </c>
      <c r="BM279" s="21" t="s">
        <v>512</v>
      </c>
    </row>
    <row r="280" spans="2:65" s="11" customFormat="1">
      <c r="B280" s="164"/>
      <c r="D280" s="165" t="s">
        <v>190</v>
      </c>
      <c r="E280" s="166" t="s">
        <v>5</v>
      </c>
      <c r="F280" s="167" t="s">
        <v>513</v>
      </c>
      <c r="H280" s="168">
        <v>6.702</v>
      </c>
      <c r="L280" s="164"/>
      <c r="M280" s="169"/>
      <c r="N280" s="170"/>
      <c r="O280" s="170"/>
      <c r="P280" s="170"/>
      <c r="Q280" s="170"/>
      <c r="R280" s="170"/>
      <c r="S280" s="170"/>
      <c r="T280" s="171"/>
      <c r="AT280" s="166" t="s">
        <v>190</v>
      </c>
      <c r="AU280" s="166" t="s">
        <v>79</v>
      </c>
      <c r="AV280" s="11" t="s">
        <v>79</v>
      </c>
      <c r="AW280" s="11" t="s">
        <v>32</v>
      </c>
      <c r="AX280" s="11" t="s">
        <v>69</v>
      </c>
      <c r="AY280" s="166" t="s">
        <v>129</v>
      </c>
    </row>
    <row r="281" spans="2:65" s="11" customFormat="1">
      <c r="B281" s="164"/>
      <c r="D281" s="165" t="s">
        <v>190</v>
      </c>
      <c r="E281" s="166" t="s">
        <v>5</v>
      </c>
      <c r="F281" s="167" t="s">
        <v>514</v>
      </c>
      <c r="H281" s="168">
        <v>5.577</v>
      </c>
      <c r="L281" s="164"/>
      <c r="M281" s="169"/>
      <c r="N281" s="170"/>
      <c r="O281" s="170"/>
      <c r="P281" s="170"/>
      <c r="Q281" s="170"/>
      <c r="R281" s="170"/>
      <c r="S281" s="170"/>
      <c r="T281" s="171"/>
      <c r="AT281" s="166" t="s">
        <v>190</v>
      </c>
      <c r="AU281" s="166" t="s">
        <v>79</v>
      </c>
      <c r="AV281" s="11" t="s">
        <v>79</v>
      </c>
      <c r="AW281" s="11" t="s">
        <v>32</v>
      </c>
      <c r="AX281" s="11" t="s">
        <v>69</v>
      </c>
      <c r="AY281" s="166" t="s">
        <v>129</v>
      </c>
    </row>
    <row r="282" spans="2:65" s="11" customFormat="1">
      <c r="B282" s="164"/>
      <c r="D282" s="165" t="s">
        <v>190</v>
      </c>
      <c r="E282" s="166" t="s">
        <v>5</v>
      </c>
      <c r="F282" s="167" t="s">
        <v>515</v>
      </c>
      <c r="H282" s="168">
        <v>0.97599999999999998</v>
      </c>
      <c r="L282" s="164"/>
      <c r="M282" s="169"/>
      <c r="N282" s="170"/>
      <c r="O282" s="170"/>
      <c r="P282" s="170"/>
      <c r="Q282" s="170"/>
      <c r="R282" s="170"/>
      <c r="S282" s="170"/>
      <c r="T282" s="171"/>
      <c r="AT282" s="166" t="s">
        <v>190</v>
      </c>
      <c r="AU282" s="166" t="s">
        <v>79</v>
      </c>
      <c r="AV282" s="11" t="s">
        <v>79</v>
      </c>
      <c r="AW282" s="11" t="s">
        <v>32</v>
      </c>
      <c r="AX282" s="11" t="s">
        <v>69</v>
      </c>
      <c r="AY282" s="166" t="s">
        <v>129</v>
      </c>
    </row>
    <row r="283" spans="2:65" s="1" customFormat="1" ht="25.5" customHeight="1">
      <c r="B283" s="149"/>
      <c r="C283" s="150" t="s">
        <v>516</v>
      </c>
      <c r="D283" s="150" t="s">
        <v>131</v>
      </c>
      <c r="E283" s="151" t="s">
        <v>517</v>
      </c>
      <c r="F283" s="152" t="s">
        <v>518</v>
      </c>
      <c r="G283" s="153" t="s">
        <v>187</v>
      </c>
      <c r="H283" s="154">
        <v>44.418999999999997</v>
      </c>
      <c r="I283" s="155"/>
      <c r="J283" s="155">
        <f>ROUND(I283*H283,2)</f>
        <v>0</v>
      </c>
      <c r="K283" s="152" t="s">
        <v>188</v>
      </c>
      <c r="L283" s="35"/>
      <c r="M283" s="156" t="s">
        <v>5</v>
      </c>
      <c r="N283" s="157" t="s">
        <v>40</v>
      </c>
      <c r="O283" s="158">
        <v>2.3170000000000002</v>
      </c>
      <c r="P283" s="158">
        <f>O283*H283</f>
        <v>102.918823</v>
      </c>
      <c r="Q283" s="158">
        <v>2.45329</v>
      </c>
      <c r="R283" s="158">
        <f>Q283*H283</f>
        <v>108.97268851</v>
      </c>
      <c r="S283" s="158">
        <v>0</v>
      </c>
      <c r="T283" s="159">
        <f>S283*H283</f>
        <v>0</v>
      </c>
      <c r="AR283" s="21" t="s">
        <v>128</v>
      </c>
      <c r="AT283" s="21" t="s">
        <v>131</v>
      </c>
      <c r="AU283" s="21" t="s">
        <v>79</v>
      </c>
      <c r="AY283" s="21" t="s">
        <v>129</v>
      </c>
      <c r="BE283" s="160">
        <f>IF(N283="základní",J283,0)</f>
        <v>0</v>
      </c>
      <c r="BF283" s="160">
        <f>IF(N283="snížená",J283,0)</f>
        <v>0</v>
      </c>
      <c r="BG283" s="160">
        <f>IF(N283="zákl. přenesená",J283,0)</f>
        <v>0</v>
      </c>
      <c r="BH283" s="160">
        <f>IF(N283="sníž. přenesená",J283,0)</f>
        <v>0</v>
      </c>
      <c r="BI283" s="160">
        <f>IF(N283="nulová",J283,0)</f>
        <v>0</v>
      </c>
      <c r="BJ283" s="21" t="s">
        <v>77</v>
      </c>
      <c r="BK283" s="160">
        <f>ROUND(I283*H283,2)</f>
        <v>0</v>
      </c>
      <c r="BL283" s="21" t="s">
        <v>128</v>
      </c>
      <c r="BM283" s="21" t="s">
        <v>519</v>
      </c>
    </row>
    <row r="284" spans="2:65" s="11" customFormat="1">
      <c r="B284" s="164"/>
      <c r="D284" s="165" t="s">
        <v>190</v>
      </c>
      <c r="E284" s="166" t="s">
        <v>5</v>
      </c>
      <c r="F284" s="167" t="s">
        <v>520</v>
      </c>
      <c r="H284" s="168">
        <v>42.704999999999998</v>
      </c>
      <c r="L284" s="164"/>
      <c r="M284" s="169"/>
      <c r="N284" s="170"/>
      <c r="O284" s="170"/>
      <c r="P284" s="170"/>
      <c r="Q284" s="170"/>
      <c r="R284" s="170"/>
      <c r="S284" s="170"/>
      <c r="T284" s="171"/>
      <c r="AT284" s="166" t="s">
        <v>190</v>
      </c>
      <c r="AU284" s="166" t="s">
        <v>79</v>
      </c>
      <c r="AV284" s="11" t="s">
        <v>79</v>
      </c>
      <c r="AW284" s="11" t="s">
        <v>32</v>
      </c>
      <c r="AX284" s="11" t="s">
        <v>69</v>
      </c>
      <c r="AY284" s="166" t="s">
        <v>129</v>
      </c>
    </row>
    <row r="285" spans="2:65" s="11" customFormat="1">
      <c r="B285" s="164"/>
      <c r="D285" s="165" t="s">
        <v>190</v>
      </c>
      <c r="E285" s="166" t="s">
        <v>5</v>
      </c>
      <c r="F285" s="167" t="s">
        <v>521</v>
      </c>
      <c r="H285" s="168">
        <v>1.714</v>
      </c>
      <c r="L285" s="164"/>
      <c r="M285" s="169"/>
      <c r="N285" s="170"/>
      <c r="O285" s="170"/>
      <c r="P285" s="170"/>
      <c r="Q285" s="170"/>
      <c r="R285" s="170"/>
      <c r="S285" s="170"/>
      <c r="T285" s="171"/>
      <c r="AT285" s="166" t="s">
        <v>190</v>
      </c>
      <c r="AU285" s="166" t="s">
        <v>79</v>
      </c>
      <c r="AV285" s="11" t="s">
        <v>79</v>
      </c>
      <c r="AW285" s="11" t="s">
        <v>32</v>
      </c>
      <c r="AX285" s="11" t="s">
        <v>69</v>
      </c>
      <c r="AY285" s="166" t="s">
        <v>129</v>
      </c>
    </row>
    <row r="286" spans="2:65" s="1" customFormat="1" ht="25.5" customHeight="1">
      <c r="B286" s="149"/>
      <c r="C286" s="150" t="s">
        <v>522</v>
      </c>
      <c r="D286" s="150" t="s">
        <v>131</v>
      </c>
      <c r="E286" s="151" t="s">
        <v>523</v>
      </c>
      <c r="F286" s="152" t="s">
        <v>524</v>
      </c>
      <c r="G286" s="153" t="s">
        <v>187</v>
      </c>
      <c r="H286" s="154">
        <v>6.6280000000000001</v>
      </c>
      <c r="I286" s="155"/>
      <c r="J286" s="155">
        <f>ROUND(I286*H286,2)</f>
        <v>0</v>
      </c>
      <c r="K286" s="152" t="s">
        <v>188</v>
      </c>
      <c r="L286" s="35"/>
      <c r="M286" s="156" t="s">
        <v>5</v>
      </c>
      <c r="N286" s="157" t="s">
        <v>40</v>
      </c>
      <c r="O286" s="158">
        <v>0.82</v>
      </c>
      <c r="P286" s="158">
        <f>O286*H286</f>
        <v>5.4349599999999993</v>
      </c>
      <c r="Q286" s="158">
        <v>0</v>
      </c>
      <c r="R286" s="158">
        <f>Q286*H286</f>
        <v>0</v>
      </c>
      <c r="S286" s="158">
        <v>0</v>
      </c>
      <c r="T286" s="159">
        <f>S286*H286</f>
        <v>0</v>
      </c>
      <c r="AR286" s="21" t="s">
        <v>128</v>
      </c>
      <c r="AT286" s="21" t="s">
        <v>131</v>
      </c>
      <c r="AU286" s="21" t="s">
        <v>79</v>
      </c>
      <c r="AY286" s="21" t="s">
        <v>129</v>
      </c>
      <c r="BE286" s="160">
        <f>IF(N286="základní",J286,0)</f>
        <v>0</v>
      </c>
      <c r="BF286" s="160">
        <f>IF(N286="snížená",J286,0)</f>
        <v>0</v>
      </c>
      <c r="BG286" s="160">
        <f>IF(N286="zákl. přenesená",J286,0)</f>
        <v>0</v>
      </c>
      <c r="BH286" s="160">
        <f>IF(N286="sníž. přenesená",J286,0)</f>
        <v>0</v>
      </c>
      <c r="BI286" s="160">
        <f>IF(N286="nulová",J286,0)</f>
        <v>0</v>
      </c>
      <c r="BJ286" s="21" t="s">
        <v>77</v>
      </c>
      <c r="BK286" s="160">
        <f>ROUND(I286*H286,2)</f>
        <v>0</v>
      </c>
      <c r="BL286" s="21" t="s">
        <v>128</v>
      </c>
      <c r="BM286" s="21" t="s">
        <v>525</v>
      </c>
    </row>
    <row r="287" spans="2:65" s="11" customFormat="1">
      <c r="B287" s="164"/>
      <c r="D287" s="165" t="s">
        <v>190</v>
      </c>
      <c r="F287" s="167" t="s">
        <v>526</v>
      </c>
      <c r="H287" s="168">
        <v>6.6280000000000001</v>
      </c>
      <c r="L287" s="164"/>
      <c r="M287" s="169"/>
      <c r="N287" s="170"/>
      <c r="O287" s="170"/>
      <c r="P287" s="170"/>
      <c r="Q287" s="170"/>
      <c r="R287" s="170"/>
      <c r="S287" s="170"/>
      <c r="T287" s="171"/>
      <c r="AT287" s="166" t="s">
        <v>190</v>
      </c>
      <c r="AU287" s="166" t="s">
        <v>79</v>
      </c>
      <c r="AV287" s="11" t="s">
        <v>79</v>
      </c>
      <c r="AW287" s="11" t="s">
        <v>6</v>
      </c>
      <c r="AX287" s="11" t="s">
        <v>77</v>
      </c>
      <c r="AY287" s="166" t="s">
        <v>129</v>
      </c>
    </row>
    <row r="288" spans="2:65" s="1" customFormat="1" ht="25.5" customHeight="1">
      <c r="B288" s="149"/>
      <c r="C288" s="150" t="s">
        <v>95</v>
      </c>
      <c r="D288" s="150" t="s">
        <v>131</v>
      </c>
      <c r="E288" s="151" t="s">
        <v>527</v>
      </c>
      <c r="F288" s="152" t="s">
        <v>528</v>
      </c>
      <c r="G288" s="153" t="s">
        <v>187</v>
      </c>
      <c r="H288" s="154">
        <v>22.21</v>
      </c>
      <c r="I288" s="155"/>
      <c r="J288" s="155">
        <f>ROUND(I288*H288,2)</f>
        <v>0</v>
      </c>
      <c r="K288" s="152" t="s">
        <v>188</v>
      </c>
      <c r="L288" s="35"/>
      <c r="M288" s="156" t="s">
        <v>5</v>
      </c>
      <c r="N288" s="157" t="s">
        <v>40</v>
      </c>
      <c r="O288" s="158">
        <v>0.20499999999999999</v>
      </c>
      <c r="P288" s="158">
        <f>O288*H288</f>
        <v>4.5530499999999998</v>
      </c>
      <c r="Q288" s="158">
        <v>0</v>
      </c>
      <c r="R288" s="158">
        <f>Q288*H288</f>
        <v>0</v>
      </c>
      <c r="S288" s="158">
        <v>0</v>
      </c>
      <c r="T288" s="159">
        <f>S288*H288</f>
        <v>0</v>
      </c>
      <c r="AR288" s="21" t="s">
        <v>128</v>
      </c>
      <c r="AT288" s="21" t="s">
        <v>131</v>
      </c>
      <c r="AU288" s="21" t="s">
        <v>79</v>
      </c>
      <c r="AY288" s="21" t="s">
        <v>129</v>
      </c>
      <c r="BE288" s="160">
        <f>IF(N288="základní",J288,0)</f>
        <v>0</v>
      </c>
      <c r="BF288" s="160">
        <f>IF(N288="snížená",J288,0)</f>
        <v>0</v>
      </c>
      <c r="BG288" s="160">
        <f>IF(N288="zákl. přenesená",J288,0)</f>
        <v>0</v>
      </c>
      <c r="BH288" s="160">
        <f>IF(N288="sníž. přenesená",J288,0)</f>
        <v>0</v>
      </c>
      <c r="BI288" s="160">
        <f>IF(N288="nulová",J288,0)</f>
        <v>0</v>
      </c>
      <c r="BJ288" s="21" t="s">
        <v>77</v>
      </c>
      <c r="BK288" s="160">
        <f>ROUND(I288*H288,2)</f>
        <v>0</v>
      </c>
      <c r="BL288" s="21" t="s">
        <v>128</v>
      </c>
      <c r="BM288" s="21" t="s">
        <v>529</v>
      </c>
    </row>
    <row r="289" spans="2:65" s="11" customFormat="1">
      <c r="B289" s="164"/>
      <c r="D289" s="165" t="s">
        <v>190</v>
      </c>
      <c r="F289" s="167" t="s">
        <v>530</v>
      </c>
      <c r="H289" s="168">
        <v>22.21</v>
      </c>
      <c r="L289" s="164"/>
      <c r="M289" s="169"/>
      <c r="N289" s="170"/>
      <c r="O289" s="170"/>
      <c r="P289" s="170"/>
      <c r="Q289" s="170"/>
      <c r="R289" s="170"/>
      <c r="S289" s="170"/>
      <c r="T289" s="171"/>
      <c r="AT289" s="166" t="s">
        <v>190</v>
      </c>
      <c r="AU289" s="166" t="s">
        <v>79</v>
      </c>
      <c r="AV289" s="11" t="s">
        <v>79</v>
      </c>
      <c r="AW289" s="11" t="s">
        <v>6</v>
      </c>
      <c r="AX289" s="11" t="s">
        <v>77</v>
      </c>
      <c r="AY289" s="166" t="s">
        <v>129</v>
      </c>
    </row>
    <row r="290" spans="2:65" s="1" customFormat="1" ht="16.5" customHeight="1">
      <c r="B290" s="149"/>
      <c r="C290" s="150" t="s">
        <v>531</v>
      </c>
      <c r="D290" s="150" t="s">
        <v>131</v>
      </c>
      <c r="E290" s="151" t="s">
        <v>532</v>
      </c>
      <c r="F290" s="152" t="s">
        <v>533</v>
      </c>
      <c r="G290" s="153" t="s">
        <v>243</v>
      </c>
      <c r="H290" s="154">
        <v>11.452999999999999</v>
      </c>
      <c r="I290" s="155"/>
      <c r="J290" s="155">
        <f>ROUND(I290*H290,2)</f>
        <v>0</v>
      </c>
      <c r="K290" s="152" t="s">
        <v>188</v>
      </c>
      <c r="L290" s="35"/>
      <c r="M290" s="156" t="s">
        <v>5</v>
      </c>
      <c r="N290" s="157" t="s">
        <v>40</v>
      </c>
      <c r="O290" s="158">
        <v>0.39600000000000002</v>
      </c>
      <c r="P290" s="158">
        <f>O290*H290</f>
        <v>4.5353880000000002</v>
      </c>
      <c r="Q290" s="158">
        <v>1.3520000000000001E-2</v>
      </c>
      <c r="R290" s="158">
        <f>Q290*H290</f>
        <v>0.15484455999999999</v>
      </c>
      <c r="S290" s="158">
        <v>0</v>
      </c>
      <c r="T290" s="159">
        <f>S290*H290</f>
        <v>0</v>
      </c>
      <c r="AR290" s="21" t="s">
        <v>128</v>
      </c>
      <c r="AT290" s="21" t="s">
        <v>131</v>
      </c>
      <c r="AU290" s="21" t="s">
        <v>79</v>
      </c>
      <c r="AY290" s="21" t="s">
        <v>129</v>
      </c>
      <c r="BE290" s="160">
        <f>IF(N290="základní",J290,0)</f>
        <v>0</v>
      </c>
      <c r="BF290" s="160">
        <f>IF(N290="snížená",J290,0)</f>
        <v>0</v>
      </c>
      <c r="BG290" s="160">
        <f>IF(N290="zákl. přenesená",J290,0)</f>
        <v>0</v>
      </c>
      <c r="BH290" s="160">
        <f>IF(N290="sníž. přenesená",J290,0)</f>
        <v>0</v>
      </c>
      <c r="BI290" s="160">
        <f>IF(N290="nulová",J290,0)</f>
        <v>0</v>
      </c>
      <c r="BJ290" s="21" t="s">
        <v>77</v>
      </c>
      <c r="BK290" s="160">
        <f>ROUND(I290*H290,2)</f>
        <v>0</v>
      </c>
      <c r="BL290" s="21" t="s">
        <v>128</v>
      </c>
      <c r="BM290" s="21" t="s">
        <v>534</v>
      </c>
    </row>
    <row r="291" spans="2:65" s="11" customFormat="1">
      <c r="B291" s="164"/>
      <c r="D291" s="165" t="s">
        <v>190</v>
      </c>
      <c r="E291" s="166" t="s">
        <v>5</v>
      </c>
      <c r="F291" s="167" t="s">
        <v>535</v>
      </c>
      <c r="H291" s="168">
        <v>11.452999999999999</v>
      </c>
      <c r="L291" s="164"/>
      <c r="M291" s="169"/>
      <c r="N291" s="170"/>
      <c r="O291" s="170"/>
      <c r="P291" s="170"/>
      <c r="Q291" s="170"/>
      <c r="R291" s="170"/>
      <c r="S291" s="170"/>
      <c r="T291" s="171"/>
      <c r="AT291" s="166" t="s">
        <v>190</v>
      </c>
      <c r="AU291" s="166" t="s">
        <v>79</v>
      </c>
      <c r="AV291" s="11" t="s">
        <v>79</v>
      </c>
      <c r="AW291" s="11" t="s">
        <v>32</v>
      </c>
      <c r="AX291" s="11" t="s">
        <v>77</v>
      </c>
      <c r="AY291" s="166" t="s">
        <v>129</v>
      </c>
    </row>
    <row r="292" spans="2:65" s="1" customFormat="1" ht="16.5" customHeight="1">
      <c r="B292" s="149"/>
      <c r="C292" s="150" t="s">
        <v>536</v>
      </c>
      <c r="D292" s="150" t="s">
        <v>131</v>
      </c>
      <c r="E292" s="151" t="s">
        <v>537</v>
      </c>
      <c r="F292" s="152" t="s">
        <v>538</v>
      </c>
      <c r="G292" s="153" t="s">
        <v>243</v>
      </c>
      <c r="H292" s="154">
        <v>11.452999999999999</v>
      </c>
      <c r="I292" s="155"/>
      <c r="J292" s="155">
        <f>ROUND(I292*H292,2)</f>
        <v>0</v>
      </c>
      <c r="K292" s="152" t="s">
        <v>188</v>
      </c>
      <c r="L292" s="35"/>
      <c r="M292" s="156" t="s">
        <v>5</v>
      </c>
      <c r="N292" s="157" t="s">
        <v>40</v>
      </c>
      <c r="O292" s="158">
        <v>0.24</v>
      </c>
      <c r="P292" s="158">
        <f>O292*H292</f>
        <v>2.7487199999999996</v>
      </c>
      <c r="Q292" s="158">
        <v>0</v>
      </c>
      <c r="R292" s="158">
        <f>Q292*H292</f>
        <v>0</v>
      </c>
      <c r="S292" s="158">
        <v>0</v>
      </c>
      <c r="T292" s="159">
        <f>S292*H292</f>
        <v>0</v>
      </c>
      <c r="AR292" s="21" t="s">
        <v>128</v>
      </c>
      <c r="AT292" s="21" t="s">
        <v>131</v>
      </c>
      <c r="AU292" s="21" t="s">
        <v>79</v>
      </c>
      <c r="AY292" s="21" t="s">
        <v>129</v>
      </c>
      <c r="BE292" s="160">
        <f>IF(N292="základní",J292,0)</f>
        <v>0</v>
      </c>
      <c r="BF292" s="160">
        <f>IF(N292="snížená",J292,0)</f>
        <v>0</v>
      </c>
      <c r="BG292" s="160">
        <f>IF(N292="zákl. přenesená",J292,0)</f>
        <v>0</v>
      </c>
      <c r="BH292" s="160">
        <f>IF(N292="sníž. přenesená",J292,0)</f>
        <v>0</v>
      </c>
      <c r="BI292" s="160">
        <f>IF(N292="nulová",J292,0)</f>
        <v>0</v>
      </c>
      <c r="BJ292" s="21" t="s">
        <v>77</v>
      </c>
      <c r="BK292" s="160">
        <f>ROUND(I292*H292,2)</f>
        <v>0</v>
      </c>
      <c r="BL292" s="21" t="s">
        <v>128</v>
      </c>
      <c r="BM292" s="21" t="s">
        <v>539</v>
      </c>
    </row>
    <row r="293" spans="2:65" s="1" customFormat="1" ht="16.5" customHeight="1">
      <c r="B293" s="149"/>
      <c r="C293" s="150" t="s">
        <v>540</v>
      </c>
      <c r="D293" s="150" t="s">
        <v>131</v>
      </c>
      <c r="E293" s="151" t="s">
        <v>541</v>
      </c>
      <c r="F293" s="152" t="s">
        <v>542</v>
      </c>
      <c r="G293" s="153" t="s">
        <v>224</v>
      </c>
      <c r="H293" s="154">
        <v>2.492</v>
      </c>
      <c r="I293" s="155"/>
      <c r="J293" s="155">
        <f>ROUND(I293*H293,2)</f>
        <v>0</v>
      </c>
      <c r="K293" s="152" t="s">
        <v>188</v>
      </c>
      <c r="L293" s="35"/>
      <c r="M293" s="156" t="s">
        <v>5</v>
      </c>
      <c r="N293" s="157" t="s">
        <v>40</v>
      </c>
      <c r="O293" s="158">
        <v>15.231</v>
      </c>
      <c r="P293" s="158">
        <f>O293*H293</f>
        <v>37.955652000000001</v>
      </c>
      <c r="Q293" s="158">
        <v>1.06277</v>
      </c>
      <c r="R293" s="158">
        <f>Q293*H293</f>
        <v>2.6484228399999998</v>
      </c>
      <c r="S293" s="158">
        <v>0</v>
      </c>
      <c r="T293" s="159">
        <f>S293*H293</f>
        <v>0</v>
      </c>
      <c r="AR293" s="21" t="s">
        <v>128</v>
      </c>
      <c r="AT293" s="21" t="s">
        <v>131</v>
      </c>
      <c r="AU293" s="21" t="s">
        <v>79</v>
      </c>
      <c r="AY293" s="21" t="s">
        <v>129</v>
      </c>
      <c r="BE293" s="160">
        <f>IF(N293="základní",J293,0)</f>
        <v>0</v>
      </c>
      <c r="BF293" s="160">
        <f>IF(N293="snížená",J293,0)</f>
        <v>0</v>
      </c>
      <c r="BG293" s="160">
        <f>IF(N293="zákl. přenesená",J293,0)</f>
        <v>0</v>
      </c>
      <c r="BH293" s="160">
        <f>IF(N293="sníž. přenesená",J293,0)</f>
        <v>0</v>
      </c>
      <c r="BI293" s="160">
        <f>IF(N293="nulová",J293,0)</f>
        <v>0</v>
      </c>
      <c r="BJ293" s="21" t="s">
        <v>77</v>
      </c>
      <c r="BK293" s="160">
        <f>ROUND(I293*H293,2)</f>
        <v>0</v>
      </c>
      <c r="BL293" s="21" t="s">
        <v>128</v>
      </c>
      <c r="BM293" s="21" t="s">
        <v>543</v>
      </c>
    </row>
    <row r="294" spans="2:65" s="11" customFormat="1">
      <c r="B294" s="164"/>
      <c r="D294" s="165" t="s">
        <v>190</v>
      </c>
      <c r="E294" s="166" t="s">
        <v>5</v>
      </c>
      <c r="F294" s="167" t="s">
        <v>544</v>
      </c>
      <c r="H294" s="168">
        <v>1.845</v>
      </c>
      <c r="L294" s="164"/>
      <c r="M294" s="169"/>
      <c r="N294" s="170"/>
      <c r="O294" s="170"/>
      <c r="P294" s="170"/>
      <c r="Q294" s="170"/>
      <c r="R294" s="170"/>
      <c r="S294" s="170"/>
      <c r="T294" s="171"/>
      <c r="AT294" s="166" t="s">
        <v>190</v>
      </c>
      <c r="AU294" s="166" t="s">
        <v>79</v>
      </c>
      <c r="AV294" s="11" t="s">
        <v>79</v>
      </c>
      <c r="AW294" s="11" t="s">
        <v>32</v>
      </c>
      <c r="AX294" s="11" t="s">
        <v>69</v>
      </c>
      <c r="AY294" s="166" t="s">
        <v>129</v>
      </c>
    </row>
    <row r="295" spans="2:65" s="11" customFormat="1">
      <c r="B295" s="164"/>
      <c r="D295" s="165" t="s">
        <v>190</v>
      </c>
      <c r="E295" s="166" t="s">
        <v>5</v>
      </c>
      <c r="F295" s="167" t="s">
        <v>545</v>
      </c>
      <c r="H295" s="168">
        <v>7.3999999999999996E-2</v>
      </c>
      <c r="L295" s="164"/>
      <c r="M295" s="169"/>
      <c r="N295" s="170"/>
      <c r="O295" s="170"/>
      <c r="P295" s="170"/>
      <c r="Q295" s="170"/>
      <c r="R295" s="170"/>
      <c r="S295" s="170"/>
      <c r="T295" s="171"/>
      <c r="AT295" s="166" t="s">
        <v>190</v>
      </c>
      <c r="AU295" s="166" t="s">
        <v>79</v>
      </c>
      <c r="AV295" s="11" t="s">
        <v>79</v>
      </c>
      <c r="AW295" s="11" t="s">
        <v>32</v>
      </c>
      <c r="AX295" s="11" t="s">
        <v>69</v>
      </c>
      <c r="AY295" s="166" t="s">
        <v>129</v>
      </c>
    </row>
    <row r="296" spans="2:65" s="11" customFormat="1">
      <c r="B296" s="164"/>
      <c r="D296" s="165" t="s">
        <v>190</v>
      </c>
      <c r="E296" s="166" t="s">
        <v>5</v>
      </c>
      <c r="F296" s="167" t="s">
        <v>546</v>
      </c>
      <c r="H296" s="168">
        <v>0.28999999999999998</v>
      </c>
      <c r="L296" s="164"/>
      <c r="M296" s="169"/>
      <c r="N296" s="170"/>
      <c r="O296" s="170"/>
      <c r="P296" s="170"/>
      <c r="Q296" s="170"/>
      <c r="R296" s="170"/>
      <c r="S296" s="170"/>
      <c r="T296" s="171"/>
      <c r="AT296" s="166" t="s">
        <v>190</v>
      </c>
      <c r="AU296" s="166" t="s">
        <v>79</v>
      </c>
      <c r="AV296" s="11" t="s">
        <v>79</v>
      </c>
      <c r="AW296" s="11" t="s">
        <v>32</v>
      </c>
      <c r="AX296" s="11" t="s">
        <v>69</v>
      </c>
      <c r="AY296" s="166" t="s">
        <v>129</v>
      </c>
    </row>
    <row r="297" spans="2:65" s="11" customFormat="1">
      <c r="B297" s="164"/>
      <c r="D297" s="165" t="s">
        <v>190</v>
      </c>
      <c r="E297" s="166" t="s">
        <v>5</v>
      </c>
      <c r="F297" s="167" t="s">
        <v>547</v>
      </c>
      <c r="H297" s="168">
        <v>0.24099999999999999</v>
      </c>
      <c r="L297" s="164"/>
      <c r="M297" s="169"/>
      <c r="N297" s="170"/>
      <c r="O297" s="170"/>
      <c r="P297" s="170"/>
      <c r="Q297" s="170"/>
      <c r="R297" s="170"/>
      <c r="S297" s="170"/>
      <c r="T297" s="171"/>
      <c r="AT297" s="166" t="s">
        <v>190</v>
      </c>
      <c r="AU297" s="166" t="s">
        <v>79</v>
      </c>
      <c r="AV297" s="11" t="s">
        <v>79</v>
      </c>
      <c r="AW297" s="11" t="s">
        <v>32</v>
      </c>
      <c r="AX297" s="11" t="s">
        <v>69</v>
      </c>
      <c r="AY297" s="166" t="s">
        <v>129</v>
      </c>
    </row>
    <row r="298" spans="2:65" s="11" customFormat="1">
      <c r="B298" s="164"/>
      <c r="D298" s="165" t="s">
        <v>190</v>
      </c>
      <c r="E298" s="166" t="s">
        <v>5</v>
      </c>
      <c r="F298" s="167" t="s">
        <v>548</v>
      </c>
      <c r="H298" s="168">
        <v>4.2000000000000003E-2</v>
      </c>
      <c r="L298" s="164"/>
      <c r="M298" s="169"/>
      <c r="N298" s="170"/>
      <c r="O298" s="170"/>
      <c r="P298" s="170"/>
      <c r="Q298" s="170"/>
      <c r="R298" s="170"/>
      <c r="S298" s="170"/>
      <c r="T298" s="171"/>
      <c r="AT298" s="166" t="s">
        <v>190</v>
      </c>
      <c r="AU298" s="166" t="s">
        <v>79</v>
      </c>
      <c r="AV298" s="11" t="s">
        <v>79</v>
      </c>
      <c r="AW298" s="11" t="s">
        <v>32</v>
      </c>
      <c r="AX298" s="11" t="s">
        <v>69</v>
      </c>
      <c r="AY298" s="166" t="s">
        <v>129</v>
      </c>
    </row>
    <row r="299" spans="2:65" s="1" customFormat="1" ht="16.5" customHeight="1">
      <c r="B299" s="149"/>
      <c r="C299" s="150" t="s">
        <v>549</v>
      </c>
      <c r="D299" s="150" t="s">
        <v>131</v>
      </c>
      <c r="E299" s="151" t="s">
        <v>550</v>
      </c>
      <c r="F299" s="152" t="s">
        <v>551</v>
      </c>
      <c r="G299" s="153" t="s">
        <v>243</v>
      </c>
      <c r="H299" s="154">
        <v>296.13</v>
      </c>
      <c r="I299" s="155"/>
      <c r="J299" s="155">
        <f>ROUND(I299*H299,2)</f>
        <v>0</v>
      </c>
      <c r="K299" s="152" t="s">
        <v>188</v>
      </c>
      <c r="L299" s="35"/>
      <c r="M299" s="156" t="s">
        <v>5</v>
      </c>
      <c r="N299" s="157" t="s">
        <v>40</v>
      </c>
      <c r="O299" s="158">
        <v>0.27100000000000002</v>
      </c>
      <c r="P299" s="158">
        <f>O299*H299</f>
        <v>80.251230000000007</v>
      </c>
      <c r="Q299" s="158">
        <v>7.4260000000000007E-2</v>
      </c>
      <c r="R299" s="158">
        <f>Q299*H299</f>
        <v>21.990613800000002</v>
      </c>
      <c r="S299" s="158">
        <v>0</v>
      </c>
      <c r="T299" s="159">
        <f>S299*H299</f>
        <v>0</v>
      </c>
      <c r="AR299" s="21" t="s">
        <v>128</v>
      </c>
      <c r="AT299" s="21" t="s">
        <v>131</v>
      </c>
      <c r="AU299" s="21" t="s">
        <v>79</v>
      </c>
      <c r="AY299" s="21" t="s">
        <v>129</v>
      </c>
      <c r="BE299" s="160">
        <f>IF(N299="základní",J299,0)</f>
        <v>0</v>
      </c>
      <c r="BF299" s="160">
        <f>IF(N299="snížená",J299,0)</f>
        <v>0</v>
      </c>
      <c r="BG299" s="160">
        <f>IF(N299="zákl. přenesená",J299,0)</f>
        <v>0</v>
      </c>
      <c r="BH299" s="160">
        <f>IF(N299="sníž. přenesená",J299,0)</f>
        <v>0</v>
      </c>
      <c r="BI299" s="160">
        <f>IF(N299="nulová",J299,0)</f>
        <v>0</v>
      </c>
      <c r="BJ299" s="21" t="s">
        <v>77</v>
      </c>
      <c r="BK299" s="160">
        <f>ROUND(I299*H299,2)</f>
        <v>0</v>
      </c>
      <c r="BL299" s="21" t="s">
        <v>128</v>
      </c>
      <c r="BM299" s="21" t="s">
        <v>552</v>
      </c>
    </row>
    <row r="300" spans="2:65" s="11" customFormat="1">
      <c r="B300" s="164"/>
      <c r="D300" s="165" t="s">
        <v>190</v>
      </c>
      <c r="E300" s="166" t="s">
        <v>5</v>
      </c>
      <c r="F300" s="167" t="s">
        <v>553</v>
      </c>
      <c r="H300" s="168">
        <v>284.7</v>
      </c>
      <c r="L300" s="164"/>
      <c r="M300" s="169"/>
      <c r="N300" s="170"/>
      <c r="O300" s="170"/>
      <c r="P300" s="170"/>
      <c r="Q300" s="170"/>
      <c r="R300" s="170"/>
      <c r="S300" s="170"/>
      <c r="T300" s="171"/>
      <c r="AT300" s="166" t="s">
        <v>190</v>
      </c>
      <c r="AU300" s="166" t="s">
        <v>79</v>
      </c>
      <c r="AV300" s="11" t="s">
        <v>79</v>
      </c>
      <c r="AW300" s="11" t="s">
        <v>32</v>
      </c>
      <c r="AX300" s="11" t="s">
        <v>69</v>
      </c>
      <c r="AY300" s="166" t="s">
        <v>129</v>
      </c>
    </row>
    <row r="301" spans="2:65" s="11" customFormat="1">
      <c r="B301" s="164"/>
      <c r="D301" s="165" t="s">
        <v>190</v>
      </c>
      <c r="E301" s="166" t="s">
        <v>5</v>
      </c>
      <c r="F301" s="167" t="s">
        <v>554</v>
      </c>
      <c r="H301" s="168">
        <v>11.43</v>
      </c>
      <c r="L301" s="164"/>
      <c r="M301" s="169"/>
      <c r="N301" s="170"/>
      <c r="O301" s="170"/>
      <c r="P301" s="170"/>
      <c r="Q301" s="170"/>
      <c r="R301" s="170"/>
      <c r="S301" s="170"/>
      <c r="T301" s="171"/>
      <c r="AT301" s="166" t="s">
        <v>190</v>
      </c>
      <c r="AU301" s="166" t="s">
        <v>79</v>
      </c>
      <c r="AV301" s="11" t="s">
        <v>79</v>
      </c>
      <c r="AW301" s="11" t="s">
        <v>32</v>
      </c>
      <c r="AX301" s="11" t="s">
        <v>69</v>
      </c>
      <c r="AY301" s="166" t="s">
        <v>129</v>
      </c>
    </row>
    <row r="302" spans="2:65" s="1" customFormat="1" ht="16.5" customHeight="1">
      <c r="B302" s="149"/>
      <c r="C302" s="150" t="s">
        <v>555</v>
      </c>
      <c r="D302" s="150" t="s">
        <v>131</v>
      </c>
      <c r="E302" s="151" t="s">
        <v>556</v>
      </c>
      <c r="F302" s="152" t="s">
        <v>557</v>
      </c>
      <c r="G302" s="153" t="s">
        <v>243</v>
      </c>
      <c r="H302" s="154">
        <v>296.13</v>
      </c>
      <c r="I302" s="155"/>
      <c r="J302" s="155">
        <f>ROUND(I302*H302,2)</f>
        <v>0</v>
      </c>
      <c r="K302" s="152" t="s">
        <v>188</v>
      </c>
      <c r="L302" s="35"/>
      <c r="M302" s="156" t="s">
        <v>5</v>
      </c>
      <c r="N302" s="157" t="s">
        <v>40</v>
      </c>
      <c r="O302" s="158">
        <v>0.443</v>
      </c>
      <c r="P302" s="158">
        <f>O302*H302</f>
        <v>131.18558999999999</v>
      </c>
      <c r="Q302" s="158">
        <v>0.11169999999999999</v>
      </c>
      <c r="R302" s="158">
        <f>Q302*H302</f>
        <v>33.077720999999997</v>
      </c>
      <c r="S302" s="158">
        <v>0</v>
      </c>
      <c r="T302" s="159">
        <f>S302*H302</f>
        <v>0</v>
      </c>
      <c r="AR302" s="21" t="s">
        <v>128</v>
      </c>
      <c r="AT302" s="21" t="s">
        <v>131</v>
      </c>
      <c r="AU302" s="21" t="s">
        <v>79</v>
      </c>
      <c r="AY302" s="21" t="s">
        <v>129</v>
      </c>
      <c r="BE302" s="160">
        <f>IF(N302="základní",J302,0)</f>
        <v>0</v>
      </c>
      <c r="BF302" s="160">
        <f>IF(N302="snížená",J302,0)</f>
        <v>0</v>
      </c>
      <c r="BG302" s="160">
        <f>IF(N302="zákl. přenesená",J302,0)</f>
        <v>0</v>
      </c>
      <c r="BH302" s="160">
        <f>IF(N302="sníž. přenesená",J302,0)</f>
        <v>0</v>
      </c>
      <c r="BI302" s="160">
        <f>IF(N302="nulová",J302,0)</f>
        <v>0</v>
      </c>
      <c r="BJ302" s="21" t="s">
        <v>77</v>
      </c>
      <c r="BK302" s="160">
        <f>ROUND(I302*H302,2)</f>
        <v>0</v>
      </c>
      <c r="BL302" s="21" t="s">
        <v>128</v>
      </c>
      <c r="BM302" s="21" t="s">
        <v>558</v>
      </c>
    </row>
    <row r="303" spans="2:65" s="11" customFormat="1">
      <c r="B303" s="164"/>
      <c r="D303" s="165" t="s">
        <v>190</v>
      </c>
      <c r="E303" s="166" t="s">
        <v>5</v>
      </c>
      <c r="F303" s="167" t="s">
        <v>559</v>
      </c>
      <c r="H303" s="168">
        <v>284.7</v>
      </c>
      <c r="L303" s="164"/>
      <c r="M303" s="169"/>
      <c r="N303" s="170"/>
      <c r="O303" s="170"/>
      <c r="P303" s="170"/>
      <c r="Q303" s="170"/>
      <c r="R303" s="170"/>
      <c r="S303" s="170"/>
      <c r="T303" s="171"/>
      <c r="AT303" s="166" t="s">
        <v>190</v>
      </c>
      <c r="AU303" s="166" t="s">
        <v>79</v>
      </c>
      <c r="AV303" s="11" t="s">
        <v>79</v>
      </c>
      <c r="AW303" s="11" t="s">
        <v>32</v>
      </c>
      <c r="AX303" s="11" t="s">
        <v>69</v>
      </c>
      <c r="AY303" s="166" t="s">
        <v>129</v>
      </c>
    </row>
    <row r="304" spans="2:65" s="11" customFormat="1">
      <c r="B304" s="164"/>
      <c r="D304" s="165" t="s">
        <v>190</v>
      </c>
      <c r="E304" s="166" t="s">
        <v>5</v>
      </c>
      <c r="F304" s="167" t="s">
        <v>554</v>
      </c>
      <c r="H304" s="168">
        <v>11.43</v>
      </c>
      <c r="L304" s="164"/>
      <c r="M304" s="169"/>
      <c r="N304" s="170"/>
      <c r="O304" s="170"/>
      <c r="P304" s="170"/>
      <c r="Q304" s="170"/>
      <c r="R304" s="170"/>
      <c r="S304" s="170"/>
      <c r="T304" s="171"/>
      <c r="AT304" s="166" t="s">
        <v>190</v>
      </c>
      <c r="AU304" s="166" t="s">
        <v>79</v>
      </c>
      <c r="AV304" s="11" t="s">
        <v>79</v>
      </c>
      <c r="AW304" s="11" t="s">
        <v>32</v>
      </c>
      <c r="AX304" s="11" t="s">
        <v>69</v>
      </c>
      <c r="AY304" s="166" t="s">
        <v>129</v>
      </c>
    </row>
    <row r="305" spans="2:65" s="1" customFormat="1" ht="16.5" customHeight="1">
      <c r="B305" s="149"/>
      <c r="C305" s="150" t="s">
        <v>560</v>
      </c>
      <c r="D305" s="150" t="s">
        <v>131</v>
      </c>
      <c r="E305" s="151" t="s">
        <v>561</v>
      </c>
      <c r="F305" s="152" t="s">
        <v>562</v>
      </c>
      <c r="G305" s="153" t="s">
        <v>243</v>
      </c>
      <c r="H305" s="154">
        <v>15.8</v>
      </c>
      <c r="I305" s="155"/>
      <c r="J305" s="155">
        <f>ROUND(I305*H305,2)</f>
        <v>0</v>
      </c>
      <c r="K305" s="152" t="s">
        <v>188</v>
      </c>
      <c r="L305" s="35"/>
      <c r="M305" s="156" t="s">
        <v>5</v>
      </c>
      <c r="N305" s="157" t="s">
        <v>40</v>
      </c>
      <c r="O305" s="158">
        <v>0.245</v>
      </c>
      <c r="P305" s="158">
        <f>O305*H305</f>
        <v>3.871</v>
      </c>
      <c r="Q305" s="158">
        <v>0.27560000000000001</v>
      </c>
      <c r="R305" s="158">
        <f>Q305*H305</f>
        <v>4.3544800000000006</v>
      </c>
      <c r="S305" s="158">
        <v>0</v>
      </c>
      <c r="T305" s="159">
        <f>S305*H305</f>
        <v>0</v>
      </c>
      <c r="AR305" s="21" t="s">
        <v>128</v>
      </c>
      <c r="AT305" s="21" t="s">
        <v>131</v>
      </c>
      <c r="AU305" s="21" t="s">
        <v>79</v>
      </c>
      <c r="AY305" s="21" t="s">
        <v>129</v>
      </c>
      <c r="BE305" s="160">
        <f>IF(N305="základní",J305,0)</f>
        <v>0</v>
      </c>
      <c r="BF305" s="160">
        <f>IF(N305="snížená",J305,0)</f>
        <v>0</v>
      </c>
      <c r="BG305" s="160">
        <f>IF(N305="zákl. přenesená",J305,0)</f>
        <v>0</v>
      </c>
      <c r="BH305" s="160">
        <f>IF(N305="sníž. přenesená",J305,0)</f>
        <v>0</v>
      </c>
      <c r="BI305" s="160">
        <f>IF(N305="nulová",J305,0)</f>
        <v>0</v>
      </c>
      <c r="BJ305" s="21" t="s">
        <v>77</v>
      </c>
      <c r="BK305" s="160">
        <f>ROUND(I305*H305,2)</f>
        <v>0</v>
      </c>
      <c r="BL305" s="21" t="s">
        <v>128</v>
      </c>
      <c r="BM305" s="21" t="s">
        <v>563</v>
      </c>
    </row>
    <row r="306" spans="2:65" s="11" customFormat="1">
      <c r="B306" s="164"/>
      <c r="D306" s="165" t="s">
        <v>190</v>
      </c>
      <c r="E306" s="166" t="s">
        <v>5</v>
      </c>
      <c r="F306" s="167" t="s">
        <v>564</v>
      </c>
      <c r="H306" s="168">
        <v>15.8</v>
      </c>
      <c r="L306" s="164"/>
      <c r="M306" s="169"/>
      <c r="N306" s="170"/>
      <c r="O306" s="170"/>
      <c r="P306" s="170"/>
      <c r="Q306" s="170"/>
      <c r="R306" s="170"/>
      <c r="S306" s="170"/>
      <c r="T306" s="171"/>
      <c r="AT306" s="166" t="s">
        <v>190</v>
      </c>
      <c r="AU306" s="166" t="s">
        <v>79</v>
      </c>
      <c r="AV306" s="11" t="s">
        <v>79</v>
      </c>
      <c r="AW306" s="11" t="s">
        <v>32</v>
      </c>
      <c r="AX306" s="11" t="s">
        <v>77</v>
      </c>
      <c r="AY306" s="166" t="s">
        <v>129</v>
      </c>
    </row>
    <row r="307" spans="2:65" s="1" customFormat="1" ht="16.5" customHeight="1">
      <c r="B307" s="149"/>
      <c r="C307" s="150" t="s">
        <v>565</v>
      </c>
      <c r="D307" s="150" t="s">
        <v>131</v>
      </c>
      <c r="E307" s="151" t="s">
        <v>566</v>
      </c>
      <c r="F307" s="152" t="s">
        <v>567</v>
      </c>
      <c r="G307" s="153" t="s">
        <v>134</v>
      </c>
      <c r="H307" s="154">
        <v>22</v>
      </c>
      <c r="I307" s="155"/>
      <c r="J307" s="155">
        <f>ROUND(I307*H307,2)</f>
        <v>0</v>
      </c>
      <c r="K307" s="152" t="s">
        <v>188</v>
      </c>
      <c r="L307" s="35"/>
      <c r="M307" s="156" t="s">
        <v>5</v>
      </c>
      <c r="N307" s="157" t="s">
        <v>40</v>
      </c>
      <c r="O307" s="158">
        <v>0.754</v>
      </c>
      <c r="P307" s="158">
        <f>O307*H307</f>
        <v>16.588000000000001</v>
      </c>
      <c r="Q307" s="158">
        <v>1.6979999999999999E-2</v>
      </c>
      <c r="R307" s="158">
        <f>Q307*H307</f>
        <v>0.37355999999999995</v>
      </c>
      <c r="S307" s="158">
        <v>0</v>
      </c>
      <c r="T307" s="159">
        <f>S307*H307</f>
        <v>0</v>
      </c>
      <c r="AR307" s="21" t="s">
        <v>128</v>
      </c>
      <c r="AT307" s="21" t="s">
        <v>131</v>
      </c>
      <c r="AU307" s="21" t="s">
        <v>79</v>
      </c>
      <c r="AY307" s="21" t="s">
        <v>129</v>
      </c>
      <c r="BE307" s="160">
        <f>IF(N307="základní",J307,0)</f>
        <v>0</v>
      </c>
      <c r="BF307" s="160">
        <f>IF(N307="snížená",J307,0)</f>
        <v>0</v>
      </c>
      <c r="BG307" s="160">
        <f>IF(N307="zákl. přenesená",J307,0)</f>
        <v>0</v>
      </c>
      <c r="BH307" s="160">
        <f>IF(N307="sníž. přenesená",J307,0)</f>
        <v>0</v>
      </c>
      <c r="BI307" s="160">
        <f>IF(N307="nulová",J307,0)</f>
        <v>0</v>
      </c>
      <c r="BJ307" s="21" t="s">
        <v>77</v>
      </c>
      <c r="BK307" s="160">
        <f>ROUND(I307*H307,2)</f>
        <v>0</v>
      </c>
      <c r="BL307" s="21" t="s">
        <v>128</v>
      </c>
      <c r="BM307" s="21" t="s">
        <v>568</v>
      </c>
    </row>
    <row r="308" spans="2:65" s="11" customFormat="1">
      <c r="B308" s="164"/>
      <c r="D308" s="165" t="s">
        <v>190</v>
      </c>
      <c r="E308" s="166" t="s">
        <v>5</v>
      </c>
      <c r="F308" s="167" t="s">
        <v>569</v>
      </c>
      <c r="H308" s="168">
        <v>22</v>
      </c>
      <c r="L308" s="164"/>
      <c r="M308" s="169"/>
      <c r="N308" s="170"/>
      <c r="O308" s="170"/>
      <c r="P308" s="170"/>
      <c r="Q308" s="170"/>
      <c r="R308" s="170"/>
      <c r="S308" s="170"/>
      <c r="T308" s="171"/>
      <c r="AT308" s="166" t="s">
        <v>190</v>
      </c>
      <c r="AU308" s="166" t="s">
        <v>79</v>
      </c>
      <c r="AV308" s="11" t="s">
        <v>79</v>
      </c>
      <c r="AW308" s="11" t="s">
        <v>32</v>
      </c>
      <c r="AX308" s="11" t="s">
        <v>77</v>
      </c>
      <c r="AY308" s="166" t="s">
        <v>129</v>
      </c>
    </row>
    <row r="309" spans="2:65" s="1" customFormat="1" ht="16.5" customHeight="1">
      <c r="B309" s="149"/>
      <c r="C309" s="172" t="s">
        <v>570</v>
      </c>
      <c r="D309" s="172" t="s">
        <v>235</v>
      </c>
      <c r="E309" s="173" t="s">
        <v>571</v>
      </c>
      <c r="F309" s="174" t="s">
        <v>572</v>
      </c>
      <c r="G309" s="175" t="s">
        <v>134</v>
      </c>
      <c r="H309" s="176">
        <v>12</v>
      </c>
      <c r="I309" s="177"/>
      <c r="J309" s="177">
        <f>ROUND(I309*H309,2)</f>
        <v>0</v>
      </c>
      <c r="K309" s="174" t="s">
        <v>188</v>
      </c>
      <c r="L309" s="178"/>
      <c r="M309" s="179" t="s">
        <v>5</v>
      </c>
      <c r="N309" s="180" t="s">
        <v>40</v>
      </c>
      <c r="O309" s="158">
        <v>0</v>
      </c>
      <c r="P309" s="158">
        <f>O309*H309</f>
        <v>0</v>
      </c>
      <c r="Q309" s="158">
        <v>1.04E-2</v>
      </c>
      <c r="R309" s="158">
        <f>Q309*H309</f>
        <v>0.12479999999999999</v>
      </c>
      <c r="S309" s="158">
        <v>0</v>
      </c>
      <c r="T309" s="159">
        <f>S309*H309</f>
        <v>0</v>
      </c>
      <c r="AR309" s="21" t="s">
        <v>221</v>
      </c>
      <c r="AT309" s="21" t="s">
        <v>235</v>
      </c>
      <c r="AU309" s="21" t="s">
        <v>79</v>
      </c>
      <c r="AY309" s="21" t="s">
        <v>129</v>
      </c>
      <c r="BE309" s="160">
        <f>IF(N309="základní",J309,0)</f>
        <v>0</v>
      </c>
      <c r="BF309" s="160">
        <f>IF(N309="snížená",J309,0)</f>
        <v>0</v>
      </c>
      <c r="BG309" s="160">
        <f>IF(N309="zákl. přenesená",J309,0)</f>
        <v>0</v>
      </c>
      <c r="BH309" s="160">
        <f>IF(N309="sníž. přenesená",J309,0)</f>
        <v>0</v>
      </c>
      <c r="BI309" s="160">
        <f>IF(N309="nulová",J309,0)</f>
        <v>0</v>
      </c>
      <c r="BJ309" s="21" t="s">
        <v>77</v>
      </c>
      <c r="BK309" s="160">
        <f>ROUND(I309*H309,2)</f>
        <v>0</v>
      </c>
      <c r="BL309" s="21" t="s">
        <v>128</v>
      </c>
      <c r="BM309" s="21" t="s">
        <v>573</v>
      </c>
    </row>
    <row r="310" spans="2:65" s="1" customFormat="1" ht="16.5" customHeight="1">
      <c r="B310" s="149"/>
      <c r="C310" s="172" t="s">
        <v>574</v>
      </c>
      <c r="D310" s="172" t="s">
        <v>235</v>
      </c>
      <c r="E310" s="173" t="s">
        <v>575</v>
      </c>
      <c r="F310" s="174" t="s">
        <v>576</v>
      </c>
      <c r="G310" s="175" t="s">
        <v>134</v>
      </c>
      <c r="H310" s="176">
        <v>2</v>
      </c>
      <c r="I310" s="177"/>
      <c r="J310" s="177">
        <f>ROUND(I310*H310,2)</f>
        <v>0</v>
      </c>
      <c r="K310" s="174" t="s">
        <v>188</v>
      </c>
      <c r="L310" s="178"/>
      <c r="M310" s="179" t="s">
        <v>5</v>
      </c>
      <c r="N310" s="180" t="s">
        <v>40</v>
      </c>
      <c r="O310" s="158">
        <v>0</v>
      </c>
      <c r="P310" s="158">
        <f>O310*H310</f>
        <v>0</v>
      </c>
      <c r="Q310" s="158">
        <v>1.06E-2</v>
      </c>
      <c r="R310" s="158">
        <f>Q310*H310</f>
        <v>2.12E-2</v>
      </c>
      <c r="S310" s="158">
        <v>0</v>
      </c>
      <c r="T310" s="159">
        <f>S310*H310</f>
        <v>0</v>
      </c>
      <c r="AR310" s="21" t="s">
        <v>221</v>
      </c>
      <c r="AT310" s="21" t="s">
        <v>235</v>
      </c>
      <c r="AU310" s="21" t="s">
        <v>79</v>
      </c>
      <c r="AY310" s="21" t="s">
        <v>129</v>
      </c>
      <c r="BE310" s="160">
        <f>IF(N310="základní",J310,0)</f>
        <v>0</v>
      </c>
      <c r="BF310" s="160">
        <f>IF(N310="snížená",J310,0)</f>
        <v>0</v>
      </c>
      <c r="BG310" s="160">
        <f>IF(N310="zákl. přenesená",J310,0)</f>
        <v>0</v>
      </c>
      <c r="BH310" s="160">
        <f>IF(N310="sníž. přenesená",J310,0)</f>
        <v>0</v>
      </c>
      <c r="BI310" s="160">
        <f>IF(N310="nulová",J310,0)</f>
        <v>0</v>
      </c>
      <c r="BJ310" s="21" t="s">
        <v>77</v>
      </c>
      <c r="BK310" s="160">
        <f>ROUND(I310*H310,2)</f>
        <v>0</v>
      </c>
      <c r="BL310" s="21" t="s">
        <v>128</v>
      </c>
      <c r="BM310" s="21" t="s">
        <v>577</v>
      </c>
    </row>
    <row r="311" spans="2:65" s="1" customFormat="1" ht="16.5" customHeight="1">
      <c r="B311" s="149"/>
      <c r="C311" s="172" t="s">
        <v>578</v>
      </c>
      <c r="D311" s="172" t="s">
        <v>235</v>
      </c>
      <c r="E311" s="173" t="s">
        <v>579</v>
      </c>
      <c r="F311" s="174" t="s">
        <v>580</v>
      </c>
      <c r="G311" s="175" t="s">
        <v>134</v>
      </c>
      <c r="H311" s="176">
        <v>1</v>
      </c>
      <c r="I311" s="177"/>
      <c r="J311" s="177">
        <f>ROUND(I311*H311,2)</f>
        <v>0</v>
      </c>
      <c r="K311" s="174" t="s">
        <v>188</v>
      </c>
      <c r="L311" s="178"/>
      <c r="M311" s="179" t="s">
        <v>5</v>
      </c>
      <c r="N311" s="180" t="s">
        <v>40</v>
      </c>
      <c r="O311" s="158">
        <v>0</v>
      </c>
      <c r="P311" s="158">
        <f>O311*H311</f>
        <v>0</v>
      </c>
      <c r="Q311" s="158">
        <v>2.146E-2</v>
      </c>
      <c r="R311" s="158">
        <f>Q311*H311</f>
        <v>2.146E-2</v>
      </c>
      <c r="S311" s="158">
        <v>0</v>
      </c>
      <c r="T311" s="159">
        <f>S311*H311</f>
        <v>0</v>
      </c>
      <c r="AR311" s="21" t="s">
        <v>221</v>
      </c>
      <c r="AT311" s="21" t="s">
        <v>235</v>
      </c>
      <c r="AU311" s="21" t="s">
        <v>79</v>
      </c>
      <c r="AY311" s="21" t="s">
        <v>129</v>
      </c>
      <c r="BE311" s="160">
        <f>IF(N311="základní",J311,0)</f>
        <v>0</v>
      </c>
      <c r="BF311" s="160">
        <f>IF(N311="snížená",J311,0)</f>
        <v>0</v>
      </c>
      <c r="BG311" s="160">
        <f>IF(N311="zákl. přenesená",J311,0)</f>
        <v>0</v>
      </c>
      <c r="BH311" s="160">
        <f>IF(N311="sníž. přenesená",J311,0)</f>
        <v>0</v>
      </c>
      <c r="BI311" s="160">
        <f>IF(N311="nulová",J311,0)</f>
        <v>0</v>
      </c>
      <c r="BJ311" s="21" t="s">
        <v>77</v>
      </c>
      <c r="BK311" s="160">
        <f>ROUND(I311*H311,2)</f>
        <v>0</v>
      </c>
      <c r="BL311" s="21" t="s">
        <v>128</v>
      </c>
      <c r="BM311" s="21" t="s">
        <v>581</v>
      </c>
    </row>
    <row r="312" spans="2:65" s="1" customFormat="1" ht="16.5" customHeight="1">
      <c r="B312" s="149"/>
      <c r="C312" s="172" t="s">
        <v>582</v>
      </c>
      <c r="D312" s="172" t="s">
        <v>235</v>
      </c>
      <c r="E312" s="173" t="s">
        <v>583</v>
      </c>
      <c r="F312" s="174" t="s">
        <v>584</v>
      </c>
      <c r="G312" s="175" t="s">
        <v>134</v>
      </c>
      <c r="H312" s="176">
        <v>7</v>
      </c>
      <c r="I312" s="177"/>
      <c r="J312" s="177">
        <f>ROUND(I312*H312,2)</f>
        <v>0</v>
      </c>
      <c r="K312" s="174" t="s">
        <v>188</v>
      </c>
      <c r="L312" s="178"/>
      <c r="M312" s="179" t="s">
        <v>5</v>
      </c>
      <c r="N312" s="180" t="s">
        <v>40</v>
      </c>
      <c r="O312" s="158">
        <v>0</v>
      </c>
      <c r="P312" s="158">
        <f>O312*H312</f>
        <v>0</v>
      </c>
      <c r="Q312" s="158">
        <v>2.188E-2</v>
      </c>
      <c r="R312" s="158">
        <f>Q312*H312</f>
        <v>0.15315999999999999</v>
      </c>
      <c r="S312" s="158">
        <v>0</v>
      </c>
      <c r="T312" s="159">
        <f>S312*H312</f>
        <v>0</v>
      </c>
      <c r="AR312" s="21" t="s">
        <v>221</v>
      </c>
      <c r="AT312" s="21" t="s">
        <v>235</v>
      </c>
      <c r="AU312" s="21" t="s">
        <v>79</v>
      </c>
      <c r="AY312" s="21" t="s">
        <v>129</v>
      </c>
      <c r="BE312" s="160">
        <f>IF(N312="základní",J312,0)</f>
        <v>0</v>
      </c>
      <c r="BF312" s="160">
        <f>IF(N312="snížená",J312,0)</f>
        <v>0</v>
      </c>
      <c r="BG312" s="160">
        <f>IF(N312="zákl. přenesená",J312,0)</f>
        <v>0</v>
      </c>
      <c r="BH312" s="160">
        <f>IF(N312="sníž. přenesená",J312,0)</f>
        <v>0</v>
      </c>
      <c r="BI312" s="160">
        <f>IF(N312="nulová",J312,0)</f>
        <v>0</v>
      </c>
      <c r="BJ312" s="21" t="s">
        <v>77</v>
      </c>
      <c r="BK312" s="160">
        <f>ROUND(I312*H312,2)</f>
        <v>0</v>
      </c>
      <c r="BL312" s="21" t="s">
        <v>128</v>
      </c>
      <c r="BM312" s="21" t="s">
        <v>585</v>
      </c>
    </row>
    <row r="313" spans="2:65" s="10" customFormat="1" ht="29.85" customHeight="1">
      <c r="B313" s="137"/>
      <c r="D313" s="138" t="s">
        <v>68</v>
      </c>
      <c r="E313" s="147" t="s">
        <v>221</v>
      </c>
      <c r="F313" s="147" t="s">
        <v>586</v>
      </c>
      <c r="J313" s="148">
        <f>BK313</f>
        <v>0</v>
      </c>
      <c r="L313" s="137"/>
      <c r="M313" s="141"/>
      <c r="N313" s="142"/>
      <c r="O313" s="142"/>
      <c r="P313" s="143">
        <f>SUM(P314:P316)</f>
        <v>26.989074000000002</v>
      </c>
      <c r="Q313" s="142"/>
      <c r="R313" s="143">
        <f>SUM(R314:R316)</f>
        <v>4.9176162000000003</v>
      </c>
      <c r="S313" s="142"/>
      <c r="T313" s="144">
        <f>SUM(T314:T316)</f>
        <v>0</v>
      </c>
      <c r="AR313" s="138" t="s">
        <v>77</v>
      </c>
      <c r="AT313" s="145" t="s">
        <v>68</v>
      </c>
      <c r="AU313" s="145" t="s">
        <v>77</v>
      </c>
      <c r="AY313" s="138" t="s">
        <v>129</v>
      </c>
      <c r="BK313" s="146">
        <f>SUM(BK314:BK316)</f>
        <v>0</v>
      </c>
    </row>
    <row r="314" spans="2:65" s="1" customFormat="1" ht="25.5" customHeight="1">
      <c r="B314" s="149"/>
      <c r="C314" s="150" t="s">
        <v>587</v>
      </c>
      <c r="D314" s="150" t="s">
        <v>131</v>
      </c>
      <c r="E314" s="151" t="s">
        <v>588</v>
      </c>
      <c r="F314" s="152" t="s">
        <v>589</v>
      </c>
      <c r="G314" s="153" t="s">
        <v>187</v>
      </c>
      <c r="H314" s="154">
        <v>2.8980000000000001</v>
      </c>
      <c r="I314" s="155"/>
      <c r="J314" s="155">
        <f>ROUND(I314*H314,2)</f>
        <v>0</v>
      </c>
      <c r="K314" s="152" t="s">
        <v>188</v>
      </c>
      <c r="L314" s="35"/>
      <c r="M314" s="156" t="s">
        <v>5</v>
      </c>
      <c r="N314" s="157" t="s">
        <v>40</v>
      </c>
      <c r="O314" s="158">
        <v>9.3130000000000006</v>
      </c>
      <c r="P314" s="158">
        <f>O314*H314</f>
        <v>26.989074000000002</v>
      </c>
      <c r="Q314" s="158">
        <v>1.6969000000000001</v>
      </c>
      <c r="R314" s="158">
        <f>Q314*H314</f>
        <v>4.9176162000000003</v>
      </c>
      <c r="S314" s="158">
        <v>0</v>
      </c>
      <c r="T314" s="159">
        <f>S314*H314</f>
        <v>0</v>
      </c>
      <c r="AR314" s="21" t="s">
        <v>128</v>
      </c>
      <c r="AT314" s="21" t="s">
        <v>131</v>
      </c>
      <c r="AU314" s="21" t="s">
        <v>79</v>
      </c>
      <c r="AY314" s="21" t="s">
        <v>129</v>
      </c>
      <c r="BE314" s="160">
        <f>IF(N314="základní",J314,0)</f>
        <v>0</v>
      </c>
      <c r="BF314" s="160">
        <f>IF(N314="snížená",J314,0)</f>
        <v>0</v>
      </c>
      <c r="BG314" s="160">
        <f>IF(N314="zákl. přenesená",J314,0)</f>
        <v>0</v>
      </c>
      <c r="BH314" s="160">
        <f>IF(N314="sníž. přenesená",J314,0)</f>
        <v>0</v>
      </c>
      <c r="BI314" s="160">
        <f>IF(N314="nulová",J314,0)</f>
        <v>0</v>
      </c>
      <c r="BJ314" s="21" t="s">
        <v>77</v>
      </c>
      <c r="BK314" s="160">
        <f>ROUND(I314*H314,2)</f>
        <v>0</v>
      </c>
      <c r="BL314" s="21" t="s">
        <v>128</v>
      </c>
      <c r="BM314" s="21" t="s">
        <v>590</v>
      </c>
    </row>
    <row r="315" spans="2:65" s="11" customFormat="1">
      <c r="B315" s="164"/>
      <c r="D315" s="165" t="s">
        <v>190</v>
      </c>
      <c r="E315" s="166" t="s">
        <v>5</v>
      </c>
      <c r="F315" s="167" t="s">
        <v>591</v>
      </c>
      <c r="H315" s="168">
        <v>0.98799999999999999</v>
      </c>
      <c r="L315" s="164"/>
      <c r="M315" s="169"/>
      <c r="N315" s="170"/>
      <c r="O315" s="170"/>
      <c r="P315" s="170"/>
      <c r="Q315" s="170"/>
      <c r="R315" s="170"/>
      <c r="S315" s="170"/>
      <c r="T315" s="171"/>
      <c r="AT315" s="166" t="s">
        <v>190</v>
      </c>
      <c r="AU315" s="166" t="s">
        <v>79</v>
      </c>
      <c r="AV315" s="11" t="s">
        <v>79</v>
      </c>
      <c r="AW315" s="11" t="s">
        <v>32</v>
      </c>
      <c r="AX315" s="11" t="s">
        <v>69</v>
      </c>
      <c r="AY315" s="166" t="s">
        <v>129</v>
      </c>
    </row>
    <row r="316" spans="2:65" s="11" customFormat="1">
      <c r="B316" s="164"/>
      <c r="D316" s="165" t="s">
        <v>190</v>
      </c>
      <c r="E316" s="166" t="s">
        <v>5</v>
      </c>
      <c r="F316" s="167" t="s">
        <v>592</v>
      </c>
      <c r="H316" s="168">
        <v>1.91</v>
      </c>
      <c r="L316" s="164"/>
      <c r="M316" s="169"/>
      <c r="N316" s="170"/>
      <c r="O316" s="170"/>
      <c r="P316" s="170"/>
      <c r="Q316" s="170"/>
      <c r="R316" s="170"/>
      <c r="S316" s="170"/>
      <c r="T316" s="171"/>
      <c r="AT316" s="166" t="s">
        <v>190</v>
      </c>
      <c r="AU316" s="166" t="s">
        <v>79</v>
      </c>
      <c r="AV316" s="11" t="s">
        <v>79</v>
      </c>
      <c r="AW316" s="11" t="s">
        <v>32</v>
      </c>
      <c r="AX316" s="11" t="s">
        <v>69</v>
      </c>
      <c r="AY316" s="166" t="s">
        <v>129</v>
      </c>
    </row>
    <row r="317" spans="2:65" s="10" customFormat="1" ht="29.85" customHeight="1">
      <c r="B317" s="137"/>
      <c r="D317" s="138" t="s">
        <v>68</v>
      </c>
      <c r="E317" s="147" t="s">
        <v>226</v>
      </c>
      <c r="F317" s="147" t="s">
        <v>593</v>
      </c>
      <c r="J317" s="148">
        <f>BK317</f>
        <v>0</v>
      </c>
      <c r="L317" s="137"/>
      <c r="M317" s="141"/>
      <c r="N317" s="142"/>
      <c r="O317" s="142"/>
      <c r="P317" s="143">
        <f>SUM(P318:P342)</f>
        <v>204.39125000000001</v>
      </c>
      <c r="Q317" s="142"/>
      <c r="R317" s="143">
        <f>SUM(R318:R342)</f>
        <v>13.034942499999998</v>
      </c>
      <c r="S317" s="142"/>
      <c r="T317" s="144">
        <f>SUM(T318:T342)</f>
        <v>0</v>
      </c>
      <c r="AR317" s="138" t="s">
        <v>77</v>
      </c>
      <c r="AT317" s="145" t="s">
        <v>68</v>
      </c>
      <c r="AU317" s="145" t="s">
        <v>77</v>
      </c>
      <c r="AY317" s="138" t="s">
        <v>129</v>
      </c>
      <c r="BK317" s="146">
        <f>SUM(BK318:BK342)</f>
        <v>0</v>
      </c>
    </row>
    <row r="318" spans="2:65" s="1" customFormat="1" ht="25.5" customHeight="1">
      <c r="B318" s="149"/>
      <c r="C318" s="150" t="s">
        <v>594</v>
      </c>
      <c r="D318" s="150" t="s">
        <v>131</v>
      </c>
      <c r="E318" s="151" t="s">
        <v>595</v>
      </c>
      <c r="F318" s="152" t="s">
        <v>596</v>
      </c>
      <c r="G318" s="153" t="s">
        <v>317</v>
      </c>
      <c r="H318" s="154">
        <v>96</v>
      </c>
      <c r="I318" s="155"/>
      <c r="J318" s="155">
        <f>ROUND(I318*H318,2)</f>
        <v>0</v>
      </c>
      <c r="K318" s="152" t="s">
        <v>188</v>
      </c>
      <c r="L318" s="35"/>
      <c r="M318" s="156" t="s">
        <v>5</v>
      </c>
      <c r="N318" s="157" t="s">
        <v>40</v>
      </c>
      <c r="O318" s="158">
        <v>0.18</v>
      </c>
      <c r="P318" s="158">
        <f>O318*H318</f>
        <v>17.28</v>
      </c>
      <c r="Q318" s="158">
        <v>9.5990000000000006E-2</v>
      </c>
      <c r="R318" s="158">
        <f>Q318*H318</f>
        <v>9.2150400000000001</v>
      </c>
      <c r="S318" s="158">
        <v>0</v>
      </c>
      <c r="T318" s="159">
        <f>S318*H318</f>
        <v>0</v>
      </c>
      <c r="AR318" s="21" t="s">
        <v>128</v>
      </c>
      <c r="AT318" s="21" t="s">
        <v>131</v>
      </c>
      <c r="AU318" s="21" t="s">
        <v>79</v>
      </c>
      <c r="AY318" s="21" t="s">
        <v>129</v>
      </c>
      <c r="BE318" s="160">
        <f>IF(N318="základní",J318,0)</f>
        <v>0</v>
      </c>
      <c r="BF318" s="160">
        <f>IF(N318="snížená",J318,0)</f>
        <v>0</v>
      </c>
      <c r="BG318" s="160">
        <f>IF(N318="zákl. přenesená",J318,0)</f>
        <v>0</v>
      </c>
      <c r="BH318" s="160">
        <f>IF(N318="sníž. přenesená",J318,0)</f>
        <v>0</v>
      </c>
      <c r="BI318" s="160">
        <f>IF(N318="nulová",J318,0)</f>
        <v>0</v>
      </c>
      <c r="BJ318" s="21" t="s">
        <v>77</v>
      </c>
      <c r="BK318" s="160">
        <f>ROUND(I318*H318,2)</f>
        <v>0</v>
      </c>
      <c r="BL318" s="21" t="s">
        <v>128</v>
      </c>
      <c r="BM318" s="21" t="s">
        <v>597</v>
      </c>
    </row>
    <row r="319" spans="2:65" s="11" customFormat="1">
      <c r="B319" s="164"/>
      <c r="D319" s="165" t="s">
        <v>190</v>
      </c>
      <c r="E319" s="166" t="s">
        <v>5</v>
      </c>
      <c r="F319" s="167" t="s">
        <v>598</v>
      </c>
      <c r="H319" s="168">
        <v>36.4</v>
      </c>
      <c r="L319" s="164"/>
      <c r="M319" s="169"/>
      <c r="N319" s="170"/>
      <c r="O319" s="170"/>
      <c r="P319" s="170"/>
      <c r="Q319" s="170"/>
      <c r="R319" s="170"/>
      <c r="S319" s="170"/>
      <c r="T319" s="171"/>
      <c r="AT319" s="166" t="s">
        <v>190</v>
      </c>
      <c r="AU319" s="166" t="s">
        <v>79</v>
      </c>
      <c r="AV319" s="11" t="s">
        <v>79</v>
      </c>
      <c r="AW319" s="11" t="s">
        <v>32</v>
      </c>
      <c r="AX319" s="11" t="s">
        <v>69</v>
      </c>
      <c r="AY319" s="166" t="s">
        <v>129</v>
      </c>
    </row>
    <row r="320" spans="2:65" s="11" customFormat="1">
      <c r="B320" s="164"/>
      <c r="D320" s="165" t="s">
        <v>190</v>
      </c>
      <c r="E320" s="166" t="s">
        <v>5</v>
      </c>
      <c r="F320" s="167" t="s">
        <v>599</v>
      </c>
      <c r="H320" s="168">
        <v>27</v>
      </c>
      <c r="L320" s="164"/>
      <c r="M320" s="169"/>
      <c r="N320" s="170"/>
      <c r="O320" s="170"/>
      <c r="P320" s="170"/>
      <c r="Q320" s="170"/>
      <c r="R320" s="170"/>
      <c r="S320" s="170"/>
      <c r="T320" s="171"/>
      <c r="AT320" s="166" t="s">
        <v>190</v>
      </c>
      <c r="AU320" s="166" t="s">
        <v>79</v>
      </c>
      <c r="AV320" s="11" t="s">
        <v>79</v>
      </c>
      <c r="AW320" s="11" t="s">
        <v>32</v>
      </c>
      <c r="AX320" s="11" t="s">
        <v>69</v>
      </c>
      <c r="AY320" s="166" t="s">
        <v>129</v>
      </c>
    </row>
    <row r="321" spans="2:65" s="11" customFormat="1">
      <c r="B321" s="164"/>
      <c r="D321" s="165" t="s">
        <v>190</v>
      </c>
      <c r="E321" s="166" t="s">
        <v>5</v>
      </c>
      <c r="F321" s="167" t="s">
        <v>600</v>
      </c>
      <c r="H321" s="168">
        <v>32.6</v>
      </c>
      <c r="L321" s="164"/>
      <c r="M321" s="169"/>
      <c r="N321" s="170"/>
      <c r="O321" s="170"/>
      <c r="P321" s="170"/>
      <c r="Q321" s="170"/>
      <c r="R321" s="170"/>
      <c r="S321" s="170"/>
      <c r="T321" s="171"/>
      <c r="AT321" s="166" t="s">
        <v>190</v>
      </c>
      <c r="AU321" s="166" t="s">
        <v>79</v>
      </c>
      <c r="AV321" s="11" t="s">
        <v>79</v>
      </c>
      <c r="AW321" s="11" t="s">
        <v>32</v>
      </c>
      <c r="AX321" s="11" t="s">
        <v>69</v>
      </c>
      <c r="AY321" s="166" t="s">
        <v>129</v>
      </c>
    </row>
    <row r="322" spans="2:65" s="1" customFormat="1" ht="16.5" customHeight="1">
      <c r="B322" s="149"/>
      <c r="C322" s="172" t="s">
        <v>601</v>
      </c>
      <c r="D322" s="172" t="s">
        <v>235</v>
      </c>
      <c r="E322" s="173" t="s">
        <v>602</v>
      </c>
      <c r="F322" s="174" t="s">
        <v>603</v>
      </c>
      <c r="G322" s="175" t="s">
        <v>317</v>
      </c>
      <c r="H322" s="176">
        <v>66.569999999999993</v>
      </c>
      <c r="I322" s="177"/>
      <c r="J322" s="177">
        <f>ROUND(I322*H322,2)</f>
        <v>0</v>
      </c>
      <c r="K322" s="174" t="s">
        <v>188</v>
      </c>
      <c r="L322" s="178"/>
      <c r="M322" s="179" t="s">
        <v>5</v>
      </c>
      <c r="N322" s="180" t="s">
        <v>40</v>
      </c>
      <c r="O322" s="158">
        <v>0</v>
      </c>
      <c r="P322" s="158">
        <f>O322*H322</f>
        <v>0</v>
      </c>
      <c r="Q322" s="158">
        <v>3.3599999999999998E-2</v>
      </c>
      <c r="R322" s="158">
        <f>Q322*H322</f>
        <v>2.2367519999999996</v>
      </c>
      <c r="S322" s="158">
        <v>0</v>
      </c>
      <c r="T322" s="159">
        <f>S322*H322</f>
        <v>0</v>
      </c>
      <c r="AR322" s="21" t="s">
        <v>221</v>
      </c>
      <c r="AT322" s="21" t="s">
        <v>235</v>
      </c>
      <c r="AU322" s="21" t="s">
        <v>79</v>
      </c>
      <c r="AY322" s="21" t="s">
        <v>129</v>
      </c>
      <c r="BE322" s="160">
        <f>IF(N322="základní",J322,0)</f>
        <v>0</v>
      </c>
      <c r="BF322" s="160">
        <f>IF(N322="snížená",J322,0)</f>
        <v>0</v>
      </c>
      <c r="BG322" s="160">
        <f>IF(N322="zákl. přenesená",J322,0)</f>
        <v>0</v>
      </c>
      <c r="BH322" s="160">
        <f>IF(N322="sníž. přenesená",J322,0)</f>
        <v>0</v>
      </c>
      <c r="BI322" s="160">
        <f>IF(N322="nulová",J322,0)</f>
        <v>0</v>
      </c>
      <c r="BJ322" s="21" t="s">
        <v>77</v>
      </c>
      <c r="BK322" s="160">
        <f>ROUND(I322*H322,2)</f>
        <v>0</v>
      </c>
      <c r="BL322" s="21" t="s">
        <v>128</v>
      </c>
      <c r="BM322" s="21" t="s">
        <v>604</v>
      </c>
    </row>
    <row r="323" spans="2:65" s="11" customFormat="1">
      <c r="B323" s="164"/>
      <c r="D323" s="165" t="s">
        <v>190</v>
      </c>
      <c r="F323" s="167" t="s">
        <v>605</v>
      </c>
      <c r="H323" s="168">
        <v>66.569999999999993</v>
      </c>
      <c r="L323" s="164"/>
      <c r="M323" s="169"/>
      <c r="N323" s="170"/>
      <c r="O323" s="170"/>
      <c r="P323" s="170"/>
      <c r="Q323" s="170"/>
      <c r="R323" s="170"/>
      <c r="S323" s="170"/>
      <c r="T323" s="171"/>
      <c r="AT323" s="166" t="s">
        <v>190</v>
      </c>
      <c r="AU323" s="166" t="s">
        <v>79</v>
      </c>
      <c r="AV323" s="11" t="s">
        <v>79</v>
      </c>
      <c r="AW323" s="11" t="s">
        <v>6</v>
      </c>
      <c r="AX323" s="11" t="s">
        <v>77</v>
      </c>
      <c r="AY323" s="166" t="s">
        <v>129</v>
      </c>
    </row>
    <row r="324" spans="2:65" s="1" customFormat="1" ht="16.5" customHeight="1">
      <c r="B324" s="149"/>
      <c r="C324" s="172" t="s">
        <v>606</v>
      </c>
      <c r="D324" s="172" t="s">
        <v>235</v>
      </c>
      <c r="E324" s="173" t="s">
        <v>607</v>
      </c>
      <c r="F324" s="174" t="s">
        <v>608</v>
      </c>
      <c r="G324" s="175" t="s">
        <v>317</v>
      </c>
      <c r="H324" s="176">
        <v>33.252000000000002</v>
      </c>
      <c r="I324" s="177"/>
      <c r="J324" s="177">
        <f>ROUND(I324*H324,2)</f>
        <v>0</v>
      </c>
      <c r="K324" s="174" t="s">
        <v>188</v>
      </c>
      <c r="L324" s="178"/>
      <c r="M324" s="179" t="s">
        <v>5</v>
      </c>
      <c r="N324" s="180" t="s">
        <v>40</v>
      </c>
      <c r="O324" s="158">
        <v>0</v>
      </c>
      <c r="P324" s="158">
        <f>O324*H324</f>
        <v>0</v>
      </c>
      <c r="Q324" s="158">
        <v>4.5999999999999999E-2</v>
      </c>
      <c r="R324" s="158">
        <f>Q324*H324</f>
        <v>1.5295920000000001</v>
      </c>
      <c r="S324" s="158">
        <v>0</v>
      </c>
      <c r="T324" s="159">
        <f>S324*H324</f>
        <v>0</v>
      </c>
      <c r="AR324" s="21" t="s">
        <v>221</v>
      </c>
      <c r="AT324" s="21" t="s">
        <v>235</v>
      </c>
      <c r="AU324" s="21" t="s">
        <v>79</v>
      </c>
      <c r="AY324" s="21" t="s">
        <v>129</v>
      </c>
      <c r="BE324" s="160">
        <f>IF(N324="základní",J324,0)</f>
        <v>0</v>
      </c>
      <c r="BF324" s="160">
        <f>IF(N324="snížená",J324,0)</f>
        <v>0</v>
      </c>
      <c r="BG324" s="160">
        <f>IF(N324="zákl. přenesená",J324,0)</f>
        <v>0</v>
      </c>
      <c r="BH324" s="160">
        <f>IF(N324="sníž. přenesená",J324,0)</f>
        <v>0</v>
      </c>
      <c r="BI324" s="160">
        <f>IF(N324="nulová",J324,0)</f>
        <v>0</v>
      </c>
      <c r="BJ324" s="21" t="s">
        <v>77</v>
      </c>
      <c r="BK324" s="160">
        <f>ROUND(I324*H324,2)</f>
        <v>0</v>
      </c>
      <c r="BL324" s="21" t="s">
        <v>128</v>
      </c>
      <c r="BM324" s="21" t="s">
        <v>609</v>
      </c>
    </row>
    <row r="325" spans="2:65" s="11" customFormat="1">
      <c r="B325" s="164"/>
      <c r="D325" s="165" t="s">
        <v>190</v>
      </c>
      <c r="F325" s="167" t="s">
        <v>610</v>
      </c>
      <c r="H325" s="168">
        <v>33.252000000000002</v>
      </c>
      <c r="L325" s="164"/>
      <c r="M325" s="169"/>
      <c r="N325" s="170"/>
      <c r="O325" s="170"/>
      <c r="P325" s="170"/>
      <c r="Q325" s="170"/>
      <c r="R325" s="170"/>
      <c r="S325" s="170"/>
      <c r="T325" s="171"/>
      <c r="AT325" s="166" t="s">
        <v>190</v>
      </c>
      <c r="AU325" s="166" t="s">
        <v>79</v>
      </c>
      <c r="AV325" s="11" t="s">
        <v>79</v>
      </c>
      <c r="AW325" s="11" t="s">
        <v>6</v>
      </c>
      <c r="AX325" s="11" t="s">
        <v>77</v>
      </c>
      <c r="AY325" s="166" t="s">
        <v>129</v>
      </c>
    </row>
    <row r="326" spans="2:65" s="1" customFormat="1" ht="25.5" customHeight="1">
      <c r="B326" s="149"/>
      <c r="C326" s="150" t="s">
        <v>611</v>
      </c>
      <c r="D326" s="150" t="s">
        <v>131</v>
      </c>
      <c r="E326" s="151" t="s">
        <v>612</v>
      </c>
      <c r="F326" s="152" t="s">
        <v>613</v>
      </c>
      <c r="G326" s="153" t="s">
        <v>243</v>
      </c>
      <c r="H326" s="154">
        <v>187.6</v>
      </c>
      <c r="I326" s="155"/>
      <c r="J326" s="155">
        <f>ROUND(I326*H326,2)</f>
        <v>0</v>
      </c>
      <c r="K326" s="152" t="s">
        <v>188</v>
      </c>
      <c r="L326" s="35"/>
      <c r="M326" s="156" t="s">
        <v>5</v>
      </c>
      <c r="N326" s="157" t="s">
        <v>40</v>
      </c>
      <c r="O326" s="158">
        <v>0.11</v>
      </c>
      <c r="P326" s="158">
        <f>O326*H326</f>
        <v>20.635999999999999</v>
      </c>
      <c r="Q326" s="158">
        <v>0</v>
      </c>
      <c r="R326" s="158">
        <f>Q326*H326</f>
        <v>0</v>
      </c>
      <c r="S326" s="158">
        <v>0</v>
      </c>
      <c r="T326" s="159">
        <f>S326*H326</f>
        <v>0</v>
      </c>
      <c r="AR326" s="21" t="s">
        <v>128</v>
      </c>
      <c r="AT326" s="21" t="s">
        <v>131</v>
      </c>
      <c r="AU326" s="21" t="s">
        <v>79</v>
      </c>
      <c r="AY326" s="21" t="s">
        <v>129</v>
      </c>
      <c r="BE326" s="160">
        <f>IF(N326="základní",J326,0)</f>
        <v>0</v>
      </c>
      <c r="BF326" s="160">
        <f>IF(N326="snížená",J326,0)</f>
        <v>0</v>
      </c>
      <c r="BG326" s="160">
        <f>IF(N326="zákl. přenesená",J326,0)</f>
        <v>0</v>
      </c>
      <c r="BH326" s="160">
        <f>IF(N326="sníž. přenesená",J326,0)</f>
        <v>0</v>
      </c>
      <c r="BI326" s="160">
        <f>IF(N326="nulová",J326,0)</f>
        <v>0</v>
      </c>
      <c r="BJ326" s="21" t="s">
        <v>77</v>
      </c>
      <c r="BK326" s="160">
        <f>ROUND(I326*H326,2)</f>
        <v>0</v>
      </c>
      <c r="BL326" s="21" t="s">
        <v>128</v>
      </c>
      <c r="BM326" s="21" t="s">
        <v>614</v>
      </c>
    </row>
    <row r="327" spans="2:65" s="11" customFormat="1">
      <c r="B327" s="164"/>
      <c r="D327" s="165" t="s">
        <v>190</v>
      </c>
      <c r="E327" s="166" t="s">
        <v>5</v>
      </c>
      <c r="F327" s="167" t="s">
        <v>615</v>
      </c>
      <c r="H327" s="168">
        <v>174.6</v>
      </c>
      <c r="L327" s="164"/>
      <c r="M327" s="169"/>
      <c r="N327" s="170"/>
      <c r="O327" s="170"/>
      <c r="P327" s="170"/>
      <c r="Q327" s="170"/>
      <c r="R327" s="170"/>
      <c r="S327" s="170"/>
      <c r="T327" s="171"/>
      <c r="AT327" s="166" t="s">
        <v>190</v>
      </c>
      <c r="AU327" s="166" t="s">
        <v>79</v>
      </c>
      <c r="AV327" s="11" t="s">
        <v>79</v>
      </c>
      <c r="AW327" s="11" t="s">
        <v>32</v>
      </c>
      <c r="AX327" s="11" t="s">
        <v>69</v>
      </c>
      <c r="AY327" s="166" t="s">
        <v>129</v>
      </c>
    </row>
    <row r="328" spans="2:65" s="11" customFormat="1">
      <c r="B328" s="164"/>
      <c r="D328" s="165" t="s">
        <v>190</v>
      </c>
      <c r="E328" s="166" t="s">
        <v>5</v>
      </c>
      <c r="F328" s="167" t="s">
        <v>616</v>
      </c>
      <c r="H328" s="168">
        <v>13</v>
      </c>
      <c r="L328" s="164"/>
      <c r="M328" s="169"/>
      <c r="N328" s="170"/>
      <c r="O328" s="170"/>
      <c r="P328" s="170"/>
      <c r="Q328" s="170"/>
      <c r="R328" s="170"/>
      <c r="S328" s="170"/>
      <c r="T328" s="171"/>
      <c r="AT328" s="166" t="s">
        <v>190</v>
      </c>
      <c r="AU328" s="166" t="s">
        <v>79</v>
      </c>
      <c r="AV328" s="11" t="s">
        <v>79</v>
      </c>
      <c r="AW328" s="11" t="s">
        <v>32</v>
      </c>
      <c r="AX328" s="11" t="s">
        <v>69</v>
      </c>
      <c r="AY328" s="166" t="s">
        <v>129</v>
      </c>
    </row>
    <row r="329" spans="2:65" s="1" customFormat="1" ht="25.5" customHeight="1">
      <c r="B329" s="149"/>
      <c r="C329" s="150" t="s">
        <v>617</v>
      </c>
      <c r="D329" s="150" t="s">
        <v>131</v>
      </c>
      <c r="E329" s="151" t="s">
        <v>618</v>
      </c>
      <c r="F329" s="152" t="s">
        <v>619</v>
      </c>
      <c r="G329" s="153" t="s">
        <v>243</v>
      </c>
      <c r="H329" s="154">
        <v>11256</v>
      </c>
      <c r="I329" s="155"/>
      <c r="J329" s="155">
        <f>ROUND(I329*H329,2)</f>
        <v>0</v>
      </c>
      <c r="K329" s="152" t="s">
        <v>188</v>
      </c>
      <c r="L329" s="35"/>
      <c r="M329" s="156" t="s">
        <v>5</v>
      </c>
      <c r="N329" s="157" t="s">
        <v>40</v>
      </c>
      <c r="O329" s="158">
        <v>0</v>
      </c>
      <c r="P329" s="158">
        <f>O329*H329</f>
        <v>0</v>
      </c>
      <c r="Q329" s="158">
        <v>0</v>
      </c>
      <c r="R329" s="158">
        <f>Q329*H329</f>
        <v>0</v>
      </c>
      <c r="S329" s="158">
        <v>0</v>
      </c>
      <c r="T329" s="159">
        <f>S329*H329</f>
        <v>0</v>
      </c>
      <c r="AR329" s="21" t="s">
        <v>128</v>
      </c>
      <c r="AT329" s="21" t="s">
        <v>131</v>
      </c>
      <c r="AU329" s="21" t="s">
        <v>79</v>
      </c>
      <c r="AY329" s="21" t="s">
        <v>129</v>
      </c>
      <c r="BE329" s="160">
        <f>IF(N329="základní",J329,0)</f>
        <v>0</v>
      </c>
      <c r="BF329" s="160">
        <f>IF(N329="snížená",J329,0)</f>
        <v>0</v>
      </c>
      <c r="BG329" s="160">
        <f>IF(N329="zákl. přenesená",J329,0)</f>
        <v>0</v>
      </c>
      <c r="BH329" s="160">
        <f>IF(N329="sníž. přenesená",J329,0)</f>
        <v>0</v>
      </c>
      <c r="BI329" s="160">
        <f>IF(N329="nulová",J329,0)</f>
        <v>0</v>
      </c>
      <c r="BJ329" s="21" t="s">
        <v>77</v>
      </c>
      <c r="BK329" s="160">
        <f>ROUND(I329*H329,2)</f>
        <v>0</v>
      </c>
      <c r="BL329" s="21" t="s">
        <v>128</v>
      </c>
      <c r="BM329" s="21" t="s">
        <v>620</v>
      </c>
    </row>
    <row r="330" spans="2:65" s="11" customFormat="1">
      <c r="B330" s="164"/>
      <c r="D330" s="165" t="s">
        <v>190</v>
      </c>
      <c r="F330" s="167" t="s">
        <v>621</v>
      </c>
      <c r="H330" s="168">
        <v>11256</v>
      </c>
      <c r="L330" s="164"/>
      <c r="M330" s="169"/>
      <c r="N330" s="170"/>
      <c r="O330" s="170"/>
      <c r="P330" s="170"/>
      <c r="Q330" s="170"/>
      <c r="R330" s="170"/>
      <c r="S330" s="170"/>
      <c r="T330" s="171"/>
      <c r="AT330" s="166" t="s">
        <v>190</v>
      </c>
      <c r="AU330" s="166" t="s">
        <v>79</v>
      </c>
      <c r="AV330" s="11" t="s">
        <v>79</v>
      </c>
      <c r="AW330" s="11" t="s">
        <v>6</v>
      </c>
      <c r="AX330" s="11" t="s">
        <v>77</v>
      </c>
      <c r="AY330" s="166" t="s">
        <v>129</v>
      </c>
    </row>
    <row r="331" spans="2:65" s="1" customFormat="1" ht="25.5" customHeight="1">
      <c r="B331" s="149"/>
      <c r="C331" s="150" t="s">
        <v>622</v>
      </c>
      <c r="D331" s="150" t="s">
        <v>131</v>
      </c>
      <c r="E331" s="151" t="s">
        <v>623</v>
      </c>
      <c r="F331" s="152" t="s">
        <v>624</v>
      </c>
      <c r="G331" s="153" t="s">
        <v>243</v>
      </c>
      <c r="H331" s="154">
        <v>187.6</v>
      </c>
      <c r="I331" s="155"/>
      <c r="J331" s="155">
        <f>ROUND(I331*H331,2)</f>
        <v>0</v>
      </c>
      <c r="K331" s="152" t="s">
        <v>188</v>
      </c>
      <c r="L331" s="35"/>
      <c r="M331" s="156" t="s">
        <v>5</v>
      </c>
      <c r="N331" s="157" t="s">
        <v>40</v>
      </c>
      <c r="O331" s="158">
        <v>6.9000000000000006E-2</v>
      </c>
      <c r="P331" s="158">
        <f>O331*H331</f>
        <v>12.9444</v>
      </c>
      <c r="Q331" s="158">
        <v>0</v>
      </c>
      <c r="R331" s="158">
        <f>Q331*H331</f>
        <v>0</v>
      </c>
      <c r="S331" s="158">
        <v>0</v>
      </c>
      <c r="T331" s="159">
        <f>S331*H331</f>
        <v>0</v>
      </c>
      <c r="AR331" s="21" t="s">
        <v>128</v>
      </c>
      <c r="AT331" s="21" t="s">
        <v>131</v>
      </c>
      <c r="AU331" s="21" t="s">
        <v>79</v>
      </c>
      <c r="AY331" s="21" t="s">
        <v>129</v>
      </c>
      <c r="BE331" s="160">
        <f>IF(N331="základní",J331,0)</f>
        <v>0</v>
      </c>
      <c r="BF331" s="160">
        <f>IF(N331="snížená",J331,0)</f>
        <v>0</v>
      </c>
      <c r="BG331" s="160">
        <f>IF(N331="zákl. přenesená",J331,0)</f>
        <v>0</v>
      </c>
      <c r="BH331" s="160">
        <f>IF(N331="sníž. přenesená",J331,0)</f>
        <v>0</v>
      </c>
      <c r="BI331" s="160">
        <f>IF(N331="nulová",J331,0)</f>
        <v>0</v>
      </c>
      <c r="BJ331" s="21" t="s">
        <v>77</v>
      </c>
      <c r="BK331" s="160">
        <f>ROUND(I331*H331,2)</f>
        <v>0</v>
      </c>
      <c r="BL331" s="21" t="s">
        <v>128</v>
      </c>
      <c r="BM331" s="21" t="s">
        <v>625</v>
      </c>
    </row>
    <row r="332" spans="2:65" s="1" customFormat="1" ht="16.5" customHeight="1">
      <c r="B332" s="149"/>
      <c r="C332" s="150" t="s">
        <v>626</v>
      </c>
      <c r="D332" s="150" t="s">
        <v>131</v>
      </c>
      <c r="E332" s="151" t="s">
        <v>627</v>
      </c>
      <c r="F332" s="152" t="s">
        <v>628</v>
      </c>
      <c r="G332" s="153" t="s">
        <v>243</v>
      </c>
      <c r="H332" s="154">
        <v>187.6</v>
      </c>
      <c r="I332" s="155"/>
      <c r="J332" s="155">
        <f>ROUND(I332*H332,2)</f>
        <v>0</v>
      </c>
      <c r="K332" s="152" t="s">
        <v>188</v>
      </c>
      <c r="L332" s="35"/>
      <c r="M332" s="156" t="s">
        <v>5</v>
      </c>
      <c r="N332" s="157" t="s">
        <v>40</v>
      </c>
      <c r="O332" s="158">
        <v>6.0999999999999999E-2</v>
      </c>
      <c r="P332" s="158">
        <f>O332*H332</f>
        <v>11.4436</v>
      </c>
      <c r="Q332" s="158">
        <v>0</v>
      </c>
      <c r="R332" s="158">
        <f>Q332*H332</f>
        <v>0</v>
      </c>
      <c r="S332" s="158">
        <v>0</v>
      </c>
      <c r="T332" s="159">
        <f>S332*H332</f>
        <v>0</v>
      </c>
      <c r="AR332" s="21" t="s">
        <v>128</v>
      </c>
      <c r="AT332" s="21" t="s">
        <v>131</v>
      </c>
      <c r="AU332" s="21" t="s">
        <v>79</v>
      </c>
      <c r="AY332" s="21" t="s">
        <v>129</v>
      </c>
      <c r="BE332" s="160">
        <f>IF(N332="základní",J332,0)</f>
        <v>0</v>
      </c>
      <c r="BF332" s="160">
        <f>IF(N332="snížená",J332,0)</f>
        <v>0</v>
      </c>
      <c r="BG332" s="160">
        <f>IF(N332="zákl. přenesená",J332,0)</f>
        <v>0</v>
      </c>
      <c r="BH332" s="160">
        <f>IF(N332="sníž. přenesená",J332,0)</f>
        <v>0</v>
      </c>
      <c r="BI332" s="160">
        <f>IF(N332="nulová",J332,0)</f>
        <v>0</v>
      </c>
      <c r="BJ332" s="21" t="s">
        <v>77</v>
      </c>
      <c r="BK332" s="160">
        <f>ROUND(I332*H332,2)</f>
        <v>0</v>
      </c>
      <c r="BL332" s="21" t="s">
        <v>128</v>
      </c>
      <c r="BM332" s="21" t="s">
        <v>629</v>
      </c>
    </row>
    <row r="333" spans="2:65" s="1" customFormat="1" ht="16.5" customHeight="1">
      <c r="B333" s="149"/>
      <c r="C333" s="150" t="s">
        <v>630</v>
      </c>
      <c r="D333" s="150" t="s">
        <v>131</v>
      </c>
      <c r="E333" s="151" t="s">
        <v>631</v>
      </c>
      <c r="F333" s="152" t="s">
        <v>632</v>
      </c>
      <c r="G333" s="153" t="s">
        <v>243</v>
      </c>
      <c r="H333" s="154">
        <v>11256</v>
      </c>
      <c r="I333" s="155"/>
      <c r="J333" s="155">
        <f>ROUND(I333*H333,2)</f>
        <v>0</v>
      </c>
      <c r="K333" s="152" t="s">
        <v>188</v>
      </c>
      <c r="L333" s="35"/>
      <c r="M333" s="156" t="s">
        <v>5</v>
      </c>
      <c r="N333" s="157" t="s">
        <v>40</v>
      </c>
      <c r="O333" s="158">
        <v>0</v>
      </c>
      <c r="P333" s="158">
        <f>O333*H333</f>
        <v>0</v>
      </c>
      <c r="Q333" s="158">
        <v>0</v>
      </c>
      <c r="R333" s="158">
        <f>Q333*H333</f>
        <v>0</v>
      </c>
      <c r="S333" s="158">
        <v>0</v>
      </c>
      <c r="T333" s="159">
        <f>S333*H333</f>
        <v>0</v>
      </c>
      <c r="AR333" s="21" t="s">
        <v>128</v>
      </c>
      <c r="AT333" s="21" t="s">
        <v>131</v>
      </c>
      <c r="AU333" s="21" t="s">
        <v>79</v>
      </c>
      <c r="AY333" s="21" t="s">
        <v>129</v>
      </c>
      <c r="BE333" s="160">
        <f>IF(N333="základní",J333,0)</f>
        <v>0</v>
      </c>
      <c r="BF333" s="160">
        <f>IF(N333="snížená",J333,0)</f>
        <v>0</v>
      </c>
      <c r="BG333" s="160">
        <f>IF(N333="zákl. přenesená",J333,0)</f>
        <v>0</v>
      </c>
      <c r="BH333" s="160">
        <f>IF(N333="sníž. přenesená",J333,0)</f>
        <v>0</v>
      </c>
      <c r="BI333" s="160">
        <f>IF(N333="nulová",J333,0)</f>
        <v>0</v>
      </c>
      <c r="BJ333" s="21" t="s">
        <v>77</v>
      </c>
      <c r="BK333" s="160">
        <f>ROUND(I333*H333,2)</f>
        <v>0</v>
      </c>
      <c r="BL333" s="21" t="s">
        <v>128</v>
      </c>
      <c r="BM333" s="21" t="s">
        <v>633</v>
      </c>
    </row>
    <row r="334" spans="2:65" s="11" customFormat="1">
      <c r="B334" s="164"/>
      <c r="D334" s="165" t="s">
        <v>190</v>
      </c>
      <c r="F334" s="167" t="s">
        <v>621</v>
      </c>
      <c r="H334" s="168">
        <v>11256</v>
      </c>
      <c r="L334" s="164"/>
      <c r="M334" s="169"/>
      <c r="N334" s="170"/>
      <c r="O334" s="170"/>
      <c r="P334" s="170"/>
      <c r="Q334" s="170"/>
      <c r="R334" s="170"/>
      <c r="S334" s="170"/>
      <c r="T334" s="171"/>
      <c r="AT334" s="166" t="s">
        <v>190</v>
      </c>
      <c r="AU334" s="166" t="s">
        <v>79</v>
      </c>
      <c r="AV334" s="11" t="s">
        <v>79</v>
      </c>
      <c r="AW334" s="11" t="s">
        <v>6</v>
      </c>
      <c r="AX334" s="11" t="s">
        <v>77</v>
      </c>
      <c r="AY334" s="166" t="s">
        <v>129</v>
      </c>
    </row>
    <row r="335" spans="2:65" s="1" customFormat="1" ht="16.5" customHeight="1">
      <c r="B335" s="149"/>
      <c r="C335" s="150" t="s">
        <v>634</v>
      </c>
      <c r="D335" s="150" t="s">
        <v>131</v>
      </c>
      <c r="E335" s="151" t="s">
        <v>635</v>
      </c>
      <c r="F335" s="152" t="s">
        <v>636</v>
      </c>
      <c r="G335" s="153" t="s">
        <v>243</v>
      </c>
      <c r="H335" s="154">
        <v>187.6</v>
      </c>
      <c r="I335" s="155"/>
      <c r="J335" s="155">
        <f>ROUND(I335*H335,2)</f>
        <v>0</v>
      </c>
      <c r="K335" s="152" t="s">
        <v>188</v>
      </c>
      <c r="L335" s="35"/>
      <c r="M335" s="156" t="s">
        <v>5</v>
      </c>
      <c r="N335" s="157" t="s">
        <v>40</v>
      </c>
      <c r="O335" s="158">
        <v>4.1000000000000002E-2</v>
      </c>
      <c r="P335" s="158">
        <f>O335*H335</f>
        <v>7.6916000000000002</v>
      </c>
      <c r="Q335" s="158">
        <v>0</v>
      </c>
      <c r="R335" s="158">
        <f>Q335*H335</f>
        <v>0</v>
      </c>
      <c r="S335" s="158">
        <v>0</v>
      </c>
      <c r="T335" s="159">
        <f>S335*H335</f>
        <v>0</v>
      </c>
      <c r="AR335" s="21" t="s">
        <v>128</v>
      </c>
      <c r="AT335" s="21" t="s">
        <v>131</v>
      </c>
      <c r="AU335" s="21" t="s">
        <v>79</v>
      </c>
      <c r="AY335" s="21" t="s">
        <v>129</v>
      </c>
      <c r="BE335" s="160">
        <f>IF(N335="základní",J335,0)</f>
        <v>0</v>
      </c>
      <c r="BF335" s="160">
        <f>IF(N335="snížená",J335,0)</f>
        <v>0</v>
      </c>
      <c r="BG335" s="160">
        <f>IF(N335="zákl. přenesená",J335,0)</f>
        <v>0</v>
      </c>
      <c r="BH335" s="160">
        <f>IF(N335="sníž. přenesená",J335,0)</f>
        <v>0</v>
      </c>
      <c r="BI335" s="160">
        <f>IF(N335="nulová",J335,0)</f>
        <v>0</v>
      </c>
      <c r="BJ335" s="21" t="s">
        <v>77</v>
      </c>
      <c r="BK335" s="160">
        <f>ROUND(I335*H335,2)</f>
        <v>0</v>
      </c>
      <c r="BL335" s="21" t="s">
        <v>128</v>
      </c>
      <c r="BM335" s="21" t="s">
        <v>637</v>
      </c>
    </row>
    <row r="336" spans="2:65" s="1" customFormat="1" ht="16.5" customHeight="1">
      <c r="B336" s="149"/>
      <c r="C336" s="150" t="s">
        <v>638</v>
      </c>
      <c r="D336" s="150" t="s">
        <v>131</v>
      </c>
      <c r="E336" s="151" t="s">
        <v>639</v>
      </c>
      <c r="F336" s="152" t="s">
        <v>640</v>
      </c>
      <c r="G336" s="153" t="s">
        <v>317</v>
      </c>
      <c r="H336" s="154">
        <v>8</v>
      </c>
      <c r="I336" s="155"/>
      <c r="J336" s="155">
        <f>ROUND(I336*H336,2)</f>
        <v>0</v>
      </c>
      <c r="K336" s="152" t="s">
        <v>188</v>
      </c>
      <c r="L336" s="35"/>
      <c r="M336" s="156" t="s">
        <v>5</v>
      </c>
      <c r="N336" s="157" t="s">
        <v>40</v>
      </c>
      <c r="O336" s="158">
        <v>0.34300000000000003</v>
      </c>
      <c r="P336" s="158">
        <f>O336*H336</f>
        <v>2.7440000000000002</v>
      </c>
      <c r="Q336" s="158">
        <v>0</v>
      </c>
      <c r="R336" s="158">
        <f>Q336*H336</f>
        <v>0</v>
      </c>
      <c r="S336" s="158">
        <v>0</v>
      </c>
      <c r="T336" s="159">
        <f>S336*H336</f>
        <v>0</v>
      </c>
      <c r="AR336" s="21" t="s">
        <v>128</v>
      </c>
      <c r="AT336" s="21" t="s">
        <v>131</v>
      </c>
      <c r="AU336" s="21" t="s">
        <v>79</v>
      </c>
      <c r="AY336" s="21" t="s">
        <v>129</v>
      </c>
      <c r="BE336" s="160">
        <f>IF(N336="základní",J336,0)</f>
        <v>0</v>
      </c>
      <c r="BF336" s="160">
        <f>IF(N336="snížená",J336,0)</f>
        <v>0</v>
      </c>
      <c r="BG336" s="160">
        <f>IF(N336="zákl. přenesená",J336,0)</f>
        <v>0</v>
      </c>
      <c r="BH336" s="160">
        <f>IF(N336="sníž. přenesená",J336,0)</f>
        <v>0</v>
      </c>
      <c r="BI336" s="160">
        <f>IF(N336="nulová",J336,0)</f>
        <v>0</v>
      </c>
      <c r="BJ336" s="21" t="s">
        <v>77</v>
      </c>
      <c r="BK336" s="160">
        <f>ROUND(I336*H336,2)</f>
        <v>0</v>
      </c>
      <c r="BL336" s="21" t="s">
        <v>128</v>
      </c>
      <c r="BM336" s="21" t="s">
        <v>641</v>
      </c>
    </row>
    <row r="337" spans="2:65" s="1" customFormat="1" ht="16.5" customHeight="1">
      <c r="B337" s="149"/>
      <c r="C337" s="150" t="s">
        <v>642</v>
      </c>
      <c r="D337" s="150" t="s">
        <v>131</v>
      </c>
      <c r="E337" s="151" t="s">
        <v>643</v>
      </c>
      <c r="F337" s="152" t="s">
        <v>644</v>
      </c>
      <c r="G337" s="153" t="s">
        <v>317</v>
      </c>
      <c r="H337" s="154">
        <v>480</v>
      </c>
      <c r="I337" s="155"/>
      <c r="J337" s="155">
        <f>ROUND(I337*H337,2)</f>
        <v>0</v>
      </c>
      <c r="K337" s="152" t="s">
        <v>188</v>
      </c>
      <c r="L337" s="35"/>
      <c r="M337" s="156" t="s">
        <v>5</v>
      </c>
      <c r="N337" s="157" t="s">
        <v>40</v>
      </c>
      <c r="O337" s="158">
        <v>0</v>
      </c>
      <c r="P337" s="158">
        <f>O337*H337</f>
        <v>0</v>
      </c>
      <c r="Q337" s="158">
        <v>0</v>
      </c>
      <c r="R337" s="158">
        <f>Q337*H337</f>
        <v>0</v>
      </c>
      <c r="S337" s="158">
        <v>0</v>
      </c>
      <c r="T337" s="159">
        <f>S337*H337</f>
        <v>0</v>
      </c>
      <c r="AR337" s="21" t="s">
        <v>128</v>
      </c>
      <c r="AT337" s="21" t="s">
        <v>131</v>
      </c>
      <c r="AU337" s="21" t="s">
        <v>79</v>
      </c>
      <c r="AY337" s="21" t="s">
        <v>129</v>
      </c>
      <c r="BE337" s="160">
        <f>IF(N337="základní",J337,0)</f>
        <v>0</v>
      </c>
      <c r="BF337" s="160">
        <f>IF(N337="snížená",J337,0)</f>
        <v>0</v>
      </c>
      <c r="BG337" s="160">
        <f>IF(N337="zákl. přenesená",J337,0)</f>
        <v>0</v>
      </c>
      <c r="BH337" s="160">
        <f>IF(N337="sníž. přenesená",J337,0)</f>
        <v>0</v>
      </c>
      <c r="BI337" s="160">
        <f>IF(N337="nulová",J337,0)</f>
        <v>0</v>
      </c>
      <c r="BJ337" s="21" t="s">
        <v>77</v>
      </c>
      <c r="BK337" s="160">
        <f>ROUND(I337*H337,2)</f>
        <v>0</v>
      </c>
      <c r="BL337" s="21" t="s">
        <v>128</v>
      </c>
      <c r="BM337" s="21" t="s">
        <v>645</v>
      </c>
    </row>
    <row r="338" spans="2:65" s="11" customFormat="1">
      <c r="B338" s="164"/>
      <c r="D338" s="165" t="s">
        <v>190</v>
      </c>
      <c r="F338" s="167" t="s">
        <v>646</v>
      </c>
      <c r="H338" s="168">
        <v>480</v>
      </c>
      <c r="L338" s="164"/>
      <c r="M338" s="169"/>
      <c r="N338" s="170"/>
      <c r="O338" s="170"/>
      <c r="P338" s="170"/>
      <c r="Q338" s="170"/>
      <c r="R338" s="170"/>
      <c r="S338" s="170"/>
      <c r="T338" s="171"/>
      <c r="AT338" s="166" t="s">
        <v>190</v>
      </c>
      <c r="AU338" s="166" t="s">
        <v>79</v>
      </c>
      <c r="AV338" s="11" t="s">
        <v>79</v>
      </c>
      <c r="AW338" s="11" t="s">
        <v>6</v>
      </c>
      <c r="AX338" s="11" t="s">
        <v>77</v>
      </c>
      <c r="AY338" s="166" t="s">
        <v>129</v>
      </c>
    </row>
    <row r="339" spans="2:65" s="1" customFormat="1" ht="16.5" customHeight="1">
      <c r="B339" s="149"/>
      <c r="C339" s="150" t="s">
        <v>647</v>
      </c>
      <c r="D339" s="150" t="s">
        <v>131</v>
      </c>
      <c r="E339" s="151" t="s">
        <v>648</v>
      </c>
      <c r="F339" s="152" t="s">
        <v>649</v>
      </c>
      <c r="G339" s="153" t="s">
        <v>317</v>
      </c>
      <c r="H339" s="154">
        <v>8</v>
      </c>
      <c r="I339" s="155"/>
      <c r="J339" s="155">
        <f>ROUND(I339*H339,2)</f>
        <v>0</v>
      </c>
      <c r="K339" s="152" t="s">
        <v>188</v>
      </c>
      <c r="L339" s="35"/>
      <c r="M339" s="156" t="s">
        <v>5</v>
      </c>
      <c r="N339" s="157" t="s">
        <v>40</v>
      </c>
      <c r="O339" s="158">
        <v>0.192</v>
      </c>
      <c r="P339" s="158">
        <f>O339*H339</f>
        <v>1.536</v>
      </c>
      <c r="Q339" s="158">
        <v>0</v>
      </c>
      <c r="R339" s="158">
        <f>Q339*H339</f>
        <v>0</v>
      </c>
      <c r="S339" s="158">
        <v>0</v>
      </c>
      <c r="T339" s="159">
        <f>S339*H339</f>
        <v>0</v>
      </c>
      <c r="AR339" s="21" t="s">
        <v>128</v>
      </c>
      <c r="AT339" s="21" t="s">
        <v>131</v>
      </c>
      <c r="AU339" s="21" t="s">
        <v>79</v>
      </c>
      <c r="AY339" s="21" t="s">
        <v>129</v>
      </c>
      <c r="BE339" s="160">
        <f>IF(N339="základní",J339,0)</f>
        <v>0</v>
      </c>
      <c r="BF339" s="160">
        <f>IF(N339="snížená",J339,0)</f>
        <v>0</v>
      </c>
      <c r="BG339" s="160">
        <f>IF(N339="zákl. přenesená",J339,0)</f>
        <v>0</v>
      </c>
      <c r="BH339" s="160">
        <f>IF(N339="sníž. přenesená",J339,0)</f>
        <v>0</v>
      </c>
      <c r="BI339" s="160">
        <f>IF(N339="nulová",J339,0)</f>
        <v>0</v>
      </c>
      <c r="BJ339" s="21" t="s">
        <v>77</v>
      </c>
      <c r="BK339" s="160">
        <f>ROUND(I339*H339,2)</f>
        <v>0</v>
      </c>
      <c r="BL339" s="21" t="s">
        <v>128</v>
      </c>
      <c r="BM339" s="21" t="s">
        <v>650</v>
      </c>
    </row>
    <row r="340" spans="2:65" s="1" customFormat="1" ht="25.5" customHeight="1">
      <c r="B340" s="149"/>
      <c r="C340" s="150" t="s">
        <v>651</v>
      </c>
      <c r="D340" s="150" t="s">
        <v>131</v>
      </c>
      <c r="E340" s="151" t="s">
        <v>652</v>
      </c>
      <c r="F340" s="152" t="s">
        <v>653</v>
      </c>
      <c r="G340" s="153" t="s">
        <v>243</v>
      </c>
      <c r="H340" s="154">
        <v>315.05</v>
      </c>
      <c r="I340" s="155"/>
      <c r="J340" s="155">
        <f>ROUND(I340*H340,2)</f>
        <v>0</v>
      </c>
      <c r="K340" s="152" t="s">
        <v>188</v>
      </c>
      <c r="L340" s="35"/>
      <c r="M340" s="156" t="s">
        <v>5</v>
      </c>
      <c r="N340" s="157" t="s">
        <v>40</v>
      </c>
      <c r="O340" s="158">
        <v>0.105</v>
      </c>
      <c r="P340" s="158">
        <f>O340*H340</f>
        <v>33.080249999999999</v>
      </c>
      <c r="Q340" s="158">
        <v>1.2999999999999999E-4</v>
      </c>
      <c r="R340" s="158">
        <f>Q340*H340</f>
        <v>4.09565E-2</v>
      </c>
      <c r="S340" s="158">
        <v>0</v>
      </c>
      <c r="T340" s="159">
        <f>S340*H340</f>
        <v>0</v>
      </c>
      <c r="AR340" s="21" t="s">
        <v>128</v>
      </c>
      <c r="AT340" s="21" t="s">
        <v>131</v>
      </c>
      <c r="AU340" s="21" t="s">
        <v>79</v>
      </c>
      <c r="AY340" s="21" t="s">
        <v>129</v>
      </c>
      <c r="BE340" s="160">
        <f>IF(N340="základní",J340,0)</f>
        <v>0</v>
      </c>
      <c r="BF340" s="160">
        <f>IF(N340="snížená",J340,0)</f>
        <v>0</v>
      </c>
      <c r="BG340" s="160">
        <f>IF(N340="zákl. přenesená",J340,0)</f>
        <v>0</v>
      </c>
      <c r="BH340" s="160">
        <f>IF(N340="sníž. přenesená",J340,0)</f>
        <v>0</v>
      </c>
      <c r="BI340" s="160">
        <f>IF(N340="nulová",J340,0)</f>
        <v>0</v>
      </c>
      <c r="BJ340" s="21" t="s">
        <v>77</v>
      </c>
      <c r="BK340" s="160">
        <f>ROUND(I340*H340,2)</f>
        <v>0</v>
      </c>
      <c r="BL340" s="21" t="s">
        <v>128</v>
      </c>
      <c r="BM340" s="21" t="s">
        <v>654</v>
      </c>
    </row>
    <row r="341" spans="2:65" s="11" customFormat="1" ht="24">
      <c r="B341" s="164"/>
      <c r="D341" s="165" t="s">
        <v>190</v>
      </c>
      <c r="E341" s="166" t="s">
        <v>5</v>
      </c>
      <c r="F341" s="167" t="s">
        <v>655</v>
      </c>
      <c r="H341" s="168">
        <v>315.05</v>
      </c>
      <c r="L341" s="164"/>
      <c r="M341" s="169"/>
      <c r="N341" s="170"/>
      <c r="O341" s="170"/>
      <c r="P341" s="170"/>
      <c r="Q341" s="170"/>
      <c r="R341" s="170"/>
      <c r="S341" s="170"/>
      <c r="T341" s="171"/>
      <c r="AT341" s="166" t="s">
        <v>190</v>
      </c>
      <c r="AU341" s="166" t="s">
        <v>79</v>
      </c>
      <c r="AV341" s="11" t="s">
        <v>79</v>
      </c>
      <c r="AW341" s="11" t="s">
        <v>32</v>
      </c>
      <c r="AX341" s="11" t="s">
        <v>69</v>
      </c>
      <c r="AY341" s="166" t="s">
        <v>129</v>
      </c>
    </row>
    <row r="342" spans="2:65" s="1" customFormat="1" ht="16.5" customHeight="1">
      <c r="B342" s="149"/>
      <c r="C342" s="150" t="s">
        <v>656</v>
      </c>
      <c r="D342" s="150" t="s">
        <v>131</v>
      </c>
      <c r="E342" s="151" t="s">
        <v>657</v>
      </c>
      <c r="F342" s="152" t="s">
        <v>658</v>
      </c>
      <c r="G342" s="153" t="s">
        <v>243</v>
      </c>
      <c r="H342" s="154">
        <v>315.05</v>
      </c>
      <c r="I342" s="155"/>
      <c r="J342" s="155">
        <f>ROUND(I342*H342,2)</f>
        <v>0</v>
      </c>
      <c r="K342" s="152" t="s">
        <v>188</v>
      </c>
      <c r="L342" s="35"/>
      <c r="M342" s="156" t="s">
        <v>5</v>
      </c>
      <c r="N342" s="157" t="s">
        <v>40</v>
      </c>
      <c r="O342" s="158">
        <v>0.308</v>
      </c>
      <c r="P342" s="158">
        <f>O342*H342</f>
        <v>97.035399999999996</v>
      </c>
      <c r="Q342" s="158">
        <v>4.0000000000000003E-5</v>
      </c>
      <c r="R342" s="158">
        <f>Q342*H342</f>
        <v>1.2602000000000002E-2</v>
      </c>
      <c r="S342" s="158">
        <v>0</v>
      </c>
      <c r="T342" s="159">
        <f>S342*H342</f>
        <v>0</v>
      </c>
      <c r="AR342" s="21" t="s">
        <v>128</v>
      </c>
      <c r="AT342" s="21" t="s">
        <v>131</v>
      </c>
      <c r="AU342" s="21" t="s">
        <v>79</v>
      </c>
      <c r="AY342" s="21" t="s">
        <v>129</v>
      </c>
      <c r="BE342" s="160">
        <f>IF(N342="základní",J342,0)</f>
        <v>0</v>
      </c>
      <c r="BF342" s="160">
        <f>IF(N342="snížená",J342,0)</f>
        <v>0</v>
      </c>
      <c r="BG342" s="160">
        <f>IF(N342="zákl. přenesená",J342,0)</f>
        <v>0</v>
      </c>
      <c r="BH342" s="160">
        <f>IF(N342="sníž. přenesená",J342,0)</f>
        <v>0</v>
      </c>
      <c r="BI342" s="160">
        <f>IF(N342="nulová",J342,0)</f>
        <v>0</v>
      </c>
      <c r="BJ342" s="21" t="s">
        <v>77</v>
      </c>
      <c r="BK342" s="160">
        <f>ROUND(I342*H342,2)</f>
        <v>0</v>
      </c>
      <c r="BL342" s="21" t="s">
        <v>128</v>
      </c>
      <c r="BM342" s="21" t="s">
        <v>659</v>
      </c>
    </row>
    <row r="343" spans="2:65" s="10" customFormat="1" ht="29.85" customHeight="1">
      <c r="B343" s="137"/>
      <c r="D343" s="138" t="s">
        <v>68</v>
      </c>
      <c r="E343" s="147" t="s">
        <v>660</v>
      </c>
      <c r="F343" s="147" t="s">
        <v>661</v>
      </c>
      <c r="J343" s="148">
        <f>BK343</f>
        <v>0</v>
      </c>
      <c r="L343" s="137"/>
      <c r="M343" s="141"/>
      <c r="N343" s="142"/>
      <c r="O343" s="142"/>
      <c r="P343" s="143">
        <f>P344</f>
        <v>605.14998900000001</v>
      </c>
      <c r="Q343" s="142"/>
      <c r="R343" s="143">
        <f>R344</f>
        <v>0</v>
      </c>
      <c r="S343" s="142"/>
      <c r="T343" s="144">
        <f>T344</f>
        <v>0</v>
      </c>
      <c r="AR343" s="138" t="s">
        <v>77</v>
      </c>
      <c r="AT343" s="145" t="s">
        <v>68</v>
      </c>
      <c r="AU343" s="145" t="s">
        <v>77</v>
      </c>
      <c r="AY343" s="138" t="s">
        <v>129</v>
      </c>
      <c r="BK343" s="146">
        <f>BK344</f>
        <v>0</v>
      </c>
    </row>
    <row r="344" spans="2:65" s="1" customFormat="1" ht="16.5" customHeight="1">
      <c r="B344" s="149"/>
      <c r="C344" s="150" t="s">
        <v>662</v>
      </c>
      <c r="D344" s="150" t="s">
        <v>131</v>
      </c>
      <c r="E344" s="151" t="s">
        <v>663</v>
      </c>
      <c r="F344" s="152" t="s">
        <v>664</v>
      </c>
      <c r="G344" s="153" t="s">
        <v>224</v>
      </c>
      <c r="H344" s="154">
        <v>728.21900000000005</v>
      </c>
      <c r="I344" s="155"/>
      <c r="J344" s="155">
        <f>ROUND(I344*H344,2)</f>
        <v>0</v>
      </c>
      <c r="K344" s="152" t="s">
        <v>188</v>
      </c>
      <c r="L344" s="35"/>
      <c r="M344" s="156" t="s">
        <v>5</v>
      </c>
      <c r="N344" s="157" t="s">
        <v>40</v>
      </c>
      <c r="O344" s="158">
        <v>0.83099999999999996</v>
      </c>
      <c r="P344" s="158">
        <f>O344*H344</f>
        <v>605.14998900000001</v>
      </c>
      <c r="Q344" s="158">
        <v>0</v>
      </c>
      <c r="R344" s="158">
        <f>Q344*H344</f>
        <v>0</v>
      </c>
      <c r="S344" s="158">
        <v>0</v>
      </c>
      <c r="T344" s="159">
        <f>S344*H344</f>
        <v>0</v>
      </c>
      <c r="AR344" s="21" t="s">
        <v>128</v>
      </c>
      <c r="AT344" s="21" t="s">
        <v>131</v>
      </c>
      <c r="AU344" s="21" t="s">
        <v>79</v>
      </c>
      <c r="AY344" s="21" t="s">
        <v>129</v>
      </c>
      <c r="BE344" s="160">
        <f>IF(N344="základní",J344,0)</f>
        <v>0</v>
      </c>
      <c r="BF344" s="160">
        <f>IF(N344="snížená",J344,0)</f>
        <v>0</v>
      </c>
      <c r="BG344" s="160">
        <f>IF(N344="zákl. přenesená",J344,0)</f>
        <v>0</v>
      </c>
      <c r="BH344" s="160">
        <f>IF(N344="sníž. přenesená",J344,0)</f>
        <v>0</v>
      </c>
      <c r="BI344" s="160">
        <f>IF(N344="nulová",J344,0)</f>
        <v>0</v>
      </c>
      <c r="BJ344" s="21" t="s">
        <v>77</v>
      </c>
      <c r="BK344" s="160">
        <f>ROUND(I344*H344,2)</f>
        <v>0</v>
      </c>
      <c r="BL344" s="21" t="s">
        <v>128</v>
      </c>
      <c r="BM344" s="21" t="s">
        <v>665</v>
      </c>
    </row>
    <row r="345" spans="2:65" s="10" customFormat="1" ht="37.35" customHeight="1">
      <c r="B345" s="137"/>
      <c r="D345" s="138" t="s">
        <v>68</v>
      </c>
      <c r="E345" s="139" t="s">
        <v>666</v>
      </c>
      <c r="F345" s="139" t="s">
        <v>667</v>
      </c>
      <c r="J345" s="140">
        <f>BK345</f>
        <v>0</v>
      </c>
      <c r="L345" s="137"/>
      <c r="M345" s="141"/>
      <c r="N345" s="142"/>
      <c r="O345" s="142"/>
      <c r="P345" s="143">
        <f>P346+P385+P406+P438+P459+P480+P485+P535+P545+P563+P569+P605+P627</f>
        <v>2823.7367859999999</v>
      </c>
      <c r="Q345" s="142"/>
      <c r="R345" s="143">
        <f>R346+R385+R406+R438+R459+R480+R485+R535+R545+R563+R569+R605+R627</f>
        <v>43.50408968</v>
      </c>
      <c r="S345" s="142"/>
      <c r="T345" s="144">
        <f>T346+T385+T406+T438+T459+T480+T485+T535+T545+T563+T569+T605+T627</f>
        <v>0</v>
      </c>
      <c r="AR345" s="138" t="s">
        <v>79</v>
      </c>
      <c r="AT345" s="145" t="s">
        <v>68</v>
      </c>
      <c r="AU345" s="145" t="s">
        <v>69</v>
      </c>
      <c r="AY345" s="138" t="s">
        <v>129</v>
      </c>
      <c r="BK345" s="146">
        <f>BK346+BK385+BK406+BK438+BK459+BK480+BK485+BK535+BK545+BK563+BK569+BK605+BK627</f>
        <v>0</v>
      </c>
    </row>
    <row r="346" spans="2:65" s="10" customFormat="1" ht="19.95" customHeight="1">
      <c r="B346" s="137"/>
      <c r="D346" s="138" t="s">
        <v>68</v>
      </c>
      <c r="E346" s="147" t="s">
        <v>668</v>
      </c>
      <c r="F346" s="147" t="s">
        <v>669</v>
      </c>
      <c r="J346" s="148">
        <f>BK346</f>
        <v>0</v>
      </c>
      <c r="L346" s="137"/>
      <c r="M346" s="141"/>
      <c r="N346" s="142"/>
      <c r="O346" s="142"/>
      <c r="P346" s="143">
        <f>SUM(P347:P384)</f>
        <v>181.89866000000001</v>
      </c>
      <c r="Q346" s="142"/>
      <c r="R346" s="143">
        <f>SUM(R347:R384)</f>
        <v>4.1560440000000005</v>
      </c>
      <c r="S346" s="142"/>
      <c r="T346" s="144">
        <f>SUM(T347:T384)</f>
        <v>0</v>
      </c>
      <c r="AR346" s="138" t="s">
        <v>79</v>
      </c>
      <c r="AT346" s="145" t="s">
        <v>68</v>
      </c>
      <c r="AU346" s="145" t="s">
        <v>77</v>
      </c>
      <c r="AY346" s="138" t="s">
        <v>129</v>
      </c>
      <c r="BK346" s="146">
        <f>SUM(BK347:BK384)</f>
        <v>0</v>
      </c>
    </row>
    <row r="347" spans="2:65" s="1" customFormat="1" ht="25.5" customHeight="1">
      <c r="B347" s="149"/>
      <c r="C347" s="150" t="s">
        <v>670</v>
      </c>
      <c r="D347" s="150" t="s">
        <v>131</v>
      </c>
      <c r="E347" s="151" t="s">
        <v>671</v>
      </c>
      <c r="F347" s="152" t="s">
        <v>672</v>
      </c>
      <c r="G347" s="153" t="s">
        <v>243</v>
      </c>
      <c r="H347" s="154">
        <v>296.13</v>
      </c>
      <c r="I347" s="155"/>
      <c r="J347" s="155">
        <f>ROUND(I347*H347,2)</f>
        <v>0</v>
      </c>
      <c r="K347" s="152" t="s">
        <v>188</v>
      </c>
      <c r="L347" s="35"/>
      <c r="M347" s="156" t="s">
        <v>5</v>
      </c>
      <c r="N347" s="157" t="s">
        <v>40</v>
      </c>
      <c r="O347" s="158">
        <v>2.4E-2</v>
      </c>
      <c r="P347" s="158">
        <f>O347*H347</f>
        <v>7.1071200000000001</v>
      </c>
      <c r="Q347" s="158">
        <v>0</v>
      </c>
      <c r="R347" s="158">
        <f>Q347*H347</f>
        <v>0</v>
      </c>
      <c r="S347" s="158">
        <v>0</v>
      </c>
      <c r="T347" s="159">
        <f>S347*H347</f>
        <v>0</v>
      </c>
      <c r="AR347" s="21" t="s">
        <v>271</v>
      </c>
      <c r="AT347" s="21" t="s">
        <v>131</v>
      </c>
      <c r="AU347" s="21" t="s">
        <v>79</v>
      </c>
      <c r="AY347" s="21" t="s">
        <v>129</v>
      </c>
      <c r="BE347" s="160">
        <f>IF(N347="základní",J347,0)</f>
        <v>0</v>
      </c>
      <c r="BF347" s="160">
        <f>IF(N347="snížená",J347,0)</f>
        <v>0</v>
      </c>
      <c r="BG347" s="160">
        <f>IF(N347="zákl. přenesená",J347,0)</f>
        <v>0</v>
      </c>
      <c r="BH347" s="160">
        <f>IF(N347="sníž. přenesená",J347,0)</f>
        <v>0</v>
      </c>
      <c r="BI347" s="160">
        <f>IF(N347="nulová",J347,0)</f>
        <v>0</v>
      </c>
      <c r="BJ347" s="21" t="s">
        <v>77</v>
      </c>
      <c r="BK347" s="160">
        <f>ROUND(I347*H347,2)</f>
        <v>0</v>
      </c>
      <c r="BL347" s="21" t="s">
        <v>271</v>
      </c>
      <c r="BM347" s="21" t="s">
        <v>673</v>
      </c>
    </row>
    <row r="348" spans="2:65" s="11" customFormat="1">
      <c r="B348" s="164"/>
      <c r="D348" s="165" t="s">
        <v>190</v>
      </c>
      <c r="E348" s="166" t="s">
        <v>5</v>
      </c>
      <c r="F348" s="167" t="s">
        <v>559</v>
      </c>
      <c r="H348" s="168">
        <v>284.7</v>
      </c>
      <c r="L348" s="164"/>
      <c r="M348" s="169"/>
      <c r="N348" s="170"/>
      <c r="O348" s="170"/>
      <c r="P348" s="170"/>
      <c r="Q348" s="170"/>
      <c r="R348" s="170"/>
      <c r="S348" s="170"/>
      <c r="T348" s="171"/>
      <c r="AT348" s="166" t="s">
        <v>190</v>
      </c>
      <c r="AU348" s="166" t="s">
        <v>79</v>
      </c>
      <c r="AV348" s="11" t="s">
        <v>79</v>
      </c>
      <c r="AW348" s="11" t="s">
        <v>32</v>
      </c>
      <c r="AX348" s="11" t="s">
        <v>69</v>
      </c>
      <c r="AY348" s="166" t="s">
        <v>129</v>
      </c>
    </row>
    <row r="349" spans="2:65" s="11" customFormat="1">
      <c r="B349" s="164"/>
      <c r="D349" s="165" t="s">
        <v>190</v>
      </c>
      <c r="E349" s="166" t="s">
        <v>5</v>
      </c>
      <c r="F349" s="167" t="s">
        <v>554</v>
      </c>
      <c r="H349" s="168">
        <v>11.43</v>
      </c>
      <c r="L349" s="164"/>
      <c r="M349" s="169"/>
      <c r="N349" s="170"/>
      <c r="O349" s="170"/>
      <c r="P349" s="170"/>
      <c r="Q349" s="170"/>
      <c r="R349" s="170"/>
      <c r="S349" s="170"/>
      <c r="T349" s="171"/>
      <c r="AT349" s="166" t="s">
        <v>190</v>
      </c>
      <c r="AU349" s="166" t="s">
        <v>79</v>
      </c>
      <c r="AV349" s="11" t="s">
        <v>79</v>
      </c>
      <c r="AW349" s="11" t="s">
        <v>32</v>
      </c>
      <c r="AX349" s="11" t="s">
        <v>69</v>
      </c>
      <c r="AY349" s="166" t="s">
        <v>129</v>
      </c>
    </row>
    <row r="350" spans="2:65" s="1" customFormat="1" ht="16.5" customHeight="1">
      <c r="B350" s="149"/>
      <c r="C350" s="172" t="s">
        <v>674</v>
      </c>
      <c r="D350" s="172" t="s">
        <v>235</v>
      </c>
      <c r="E350" s="173" t="s">
        <v>675</v>
      </c>
      <c r="F350" s="174" t="s">
        <v>676</v>
      </c>
      <c r="G350" s="175" t="s">
        <v>224</v>
      </c>
      <c r="H350" s="176">
        <v>8.8999999999999996E-2</v>
      </c>
      <c r="I350" s="177"/>
      <c r="J350" s="177">
        <f>ROUND(I350*H350,2)</f>
        <v>0</v>
      </c>
      <c r="K350" s="174" t="s">
        <v>188</v>
      </c>
      <c r="L350" s="178"/>
      <c r="M350" s="179" t="s">
        <v>5</v>
      </c>
      <c r="N350" s="180" t="s">
        <v>40</v>
      </c>
      <c r="O350" s="158">
        <v>0</v>
      </c>
      <c r="P350" s="158">
        <f>O350*H350</f>
        <v>0</v>
      </c>
      <c r="Q350" s="158">
        <v>1</v>
      </c>
      <c r="R350" s="158">
        <f>Q350*H350</f>
        <v>8.8999999999999996E-2</v>
      </c>
      <c r="S350" s="158">
        <v>0</v>
      </c>
      <c r="T350" s="159">
        <f>S350*H350</f>
        <v>0</v>
      </c>
      <c r="AR350" s="21" t="s">
        <v>350</v>
      </c>
      <c r="AT350" s="21" t="s">
        <v>235</v>
      </c>
      <c r="AU350" s="21" t="s">
        <v>79</v>
      </c>
      <c r="AY350" s="21" t="s">
        <v>129</v>
      </c>
      <c r="BE350" s="160">
        <f>IF(N350="základní",J350,0)</f>
        <v>0</v>
      </c>
      <c r="BF350" s="160">
        <f>IF(N350="snížená",J350,0)</f>
        <v>0</v>
      </c>
      <c r="BG350" s="160">
        <f>IF(N350="zákl. přenesená",J350,0)</f>
        <v>0</v>
      </c>
      <c r="BH350" s="160">
        <f>IF(N350="sníž. přenesená",J350,0)</f>
        <v>0</v>
      </c>
      <c r="BI350" s="160">
        <f>IF(N350="nulová",J350,0)</f>
        <v>0</v>
      </c>
      <c r="BJ350" s="21" t="s">
        <v>77</v>
      </c>
      <c r="BK350" s="160">
        <f>ROUND(I350*H350,2)</f>
        <v>0</v>
      </c>
      <c r="BL350" s="21" t="s">
        <v>271</v>
      </c>
      <c r="BM350" s="21" t="s">
        <v>677</v>
      </c>
    </row>
    <row r="351" spans="2:65" s="11" customFormat="1">
      <c r="B351" s="164"/>
      <c r="D351" s="165" t="s">
        <v>190</v>
      </c>
      <c r="F351" s="167" t="s">
        <v>678</v>
      </c>
      <c r="H351" s="168">
        <v>8.8999999999999996E-2</v>
      </c>
      <c r="L351" s="164"/>
      <c r="M351" s="169"/>
      <c r="N351" s="170"/>
      <c r="O351" s="170"/>
      <c r="P351" s="170"/>
      <c r="Q351" s="170"/>
      <c r="R351" s="170"/>
      <c r="S351" s="170"/>
      <c r="T351" s="171"/>
      <c r="AT351" s="166" t="s">
        <v>190</v>
      </c>
      <c r="AU351" s="166" t="s">
        <v>79</v>
      </c>
      <c r="AV351" s="11" t="s">
        <v>79</v>
      </c>
      <c r="AW351" s="11" t="s">
        <v>6</v>
      </c>
      <c r="AX351" s="11" t="s">
        <v>77</v>
      </c>
      <c r="AY351" s="166" t="s">
        <v>129</v>
      </c>
    </row>
    <row r="352" spans="2:65" s="1" customFormat="1" ht="16.5" customHeight="1">
      <c r="B352" s="149"/>
      <c r="C352" s="150" t="s">
        <v>679</v>
      </c>
      <c r="D352" s="150" t="s">
        <v>131</v>
      </c>
      <c r="E352" s="151" t="s">
        <v>680</v>
      </c>
      <c r="F352" s="152" t="s">
        <v>681</v>
      </c>
      <c r="G352" s="153" t="s">
        <v>243</v>
      </c>
      <c r="H352" s="154">
        <v>32.1</v>
      </c>
      <c r="I352" s="155"/>
      <c r="J352" s="155">
        <f>ROUND(I352*H352,2)</f>
        <v>0</v>
      </c>
      <c r="K352" s="152" t="s">
        <v>188</v>
      </c>
      <c r="L352" s="35"/>
      <c r="M352" s="156" t="s">
        <v>5</v>
      </c>
      <c r="N352" s="157" t="s">
        <v>40</v>
      </c>
      <c r="O352" s="158">
        <v>5.3999999999999999E-2</v>
      </c>
      <c r="P352" s="158">
        <f>O352*H352</f>
        <v>1.7334000000000001</v>
      </c>
      <c r="Q352" s="158">
        <v>0</v>
      </c>
      <c r="R352" s="158">
        <f>Q352*H352</f>
        <v>0</v>
      </c>
      <c r="S352" s="158">
        <v>0</v>
      </c>
      <c r="T352" s="159">
        <f>S352*H352</f>
        <v>0</v>
      </c>
      <c r="AR352" s="21" t="s">
        <v>271</v>
      </c>
      <c r="AT352" s="21" t="s">
        <v>131</v>
      </c>
      <c r="AU352" s="21" t="s">
        <v>79</v>
      </c>
      <c r="AY352" s="21" t="s">
        <v>129</v>
      </c>
      <c r="BE352" s="160">
        <f>IF(N352="základní",J352,0)</f>
        <v>0</v>
      </c>
      <c r="BF352" s="160">
        <f>IF(N352="snížená",J352,0)</f>
        <v>0</v>
      </c>
      <c r="BG352" s="160">
        <f>IF(N352="zákl. přenesená",J352,0)</f>
        <v>0</v>
      </c>
      <c r="BH352" s="160">
        <f>IF(N352="sníž. přenesená",J352,0)</f>
        <v>0</v>
      </c>
      <c r="BI352" s="160">
        <f>IF(N352="nulová",J352,0)</f>
        <v>0</v>
      </c>
      <c r="BJ352" s="21" t="s">
        <v>77</v>
      </c>
      <c r="BK352" s="160">
        <f>ROUND(I352*H352,2)</f>
        <v>0</v>
      </c>
      <c r="BL352" s="21" t="s">
        <v>271</v>
      </c>
      <c r="BM352" s="21" t="s">
        <v>682</v>
      </c>
    </row>
    <row r="353" spans="2:65" s="11" customFormat="1">
      <c r="B353" s="164"/>
      <c r="D353" s="165" t="s">
        <v>190</v>
      </c>
      <c r="E353" s="166" t="s">
        <v>5</v>
      </c>
      <c r="F353" s="167" t="s">
        <v>683</v>
      </c>
      <c r="H353" s="168">
        <v>32.1</v>
      </c>
      <c r="L353" s="164"/>
      <c r="M353" s="169"/>
      <c r="N353" s="170"/>
      <c r="O353" s="170"/>
      <c r="P353" s="170"/>
      <c r="Q353" s="170"/>
      <c r="R353" s="170"/>
      <c r="S353" s="170"/>
      <c r="T353" s="171"/>
      <c r="AT353" s="166" t="s">
        <v>190</v>
      </c>
      <c r="AU353" s="166" t="s">
        <v>79</v>
      </c>
      <c r="AV353" s="11" t="s">
        <v>79</v>
      </c>
      <c r="AW353" s="11" t="s">
        <v>32</v>
      </c>
      <c r="AX353" s="11" t="s">
        <v>69</v>
      </c>
      <c r="AY353" s="166" t="s">
        <v>129</v>
      </c>
    </row>
    <row r="354" spans="2:65" s="1" customFormat="1" ht="16.5" customHeight="1">
      <c r="B354" s="149"/>
      <c r="C354" s="172" t="s">
        <v>684</v>
      </c>
      <c r="D354" s="172" t="s">
        <v>235</v>
      </c>
      <c r="E354" s="173" t="s">
        <v>675</v>
      </c>
      <c r="F354" s="174" t="s">
        <v>676</v>
      </c>
      <c r="G354" s="175" t="s">
        <v>224</v>
      </c>
      <c r="H354" s="176">
        <v>1.0999999999999999E-2</v>
      </c>
      <c r="I354" s="177"/>
      <c r="J354" s="177">
        <f>ROUND(I354*H354,2)</f>
        <v>0</v>
      </c>
      <c r="K354" s="174" t="s">
        <v>188</v>
      </c>
      <c r="L354" s="178"/>
      <c r="M354" s="179" t="s">
        <v>5</v>
      </c>
      <c r="N354" s="180" t="s">
        <v>40</v>
      </c>
      <c r="O354" s="158">
        <v>0</v>
      </c>
      <c r="P354" s="158">
        <f>O354*H354</f>
        <v>0</v>
      </c>
      <c r="Q354" s="158">
        <v>1</v>
      </c>
      <c r="R354" s="158">
        <f>Q354*H354</f>
        <v>1.0999999999999999E-2</v>
      </c>
      <c r="S354" s="158">
        <v>0</v>
      </c>
      <c r="T354" s="159">
        <f>S354*H354</f>
        <v>0</v>
      </c>
      <c r="AR354" s="21" t="s">
        <v>350</v>
      </c>
      <c r="AT354" s="21" t="s">
        <v>235</v>
      </c>
      <c r="AU354" s="21" t="s">
        <v>79</v>
      </c>
      <c r="AY354" s="21" t="s">
        <v>129</v>
      </c>
      <c r="BE354" s="160">
        <f>IF(N354="základní",J354,0)</f>
        <v>0</v>
      </c>
      <c r="BF354" s="160">
        <f>IF(N354="snížená",J354,0)</f>
        <v>0</v>
      </c>
      <c r="BG354" s="160">
        <f>IF(N354="zákl. přenesená",J354,0)</f>
        <v>0</v>
      </c>
      <c r="BH354" s="160">
        <f>IF(N354="sníž. přenesená",J354,0)</f>
        <v>0</v>
      </c>
      <c r="BI354" s="160">
        <f>IF(N354="nulová",J354,0)</f>
        <v>0</v>
      </c>
      <c r="BJ354" s="21" t="s">
        <v>77</v>
      </c>
      <c r="BK354" s="160">
        <f>ROUND(I354*H354,2)</f>
        <v>0</v>
      </c>
      <c r="BL354" s="21" t="s">
        <v>271</v>
      </c>
      <c r="BM354" s="21" t="s">
        <v>685</v>
      </c>
    </row>
    <row r="355" spans="2:65" s="11" customFormat="1">
      <c r="B355" s="164"/>
      <c r="D355" s="165" t="s">
        <v>190</v>
      </c>
      <c r="F355" s="167" t="s">
        <v>686</v>
      </c>
      <c r="H355" s="168">
        <v>1.0999999999999999E-2</v>
      </c>
      <c r="L355" s="164"/>
      <c r="M355" s="169"/>
      <c r="N355" s="170"/>
      <c r="O355" s="170"/>
      <c r="P355" s="170"/>
      <c r="Q355" s="170"/>
      <c r="R355" s="170"/>
      <c r="S355" s="170"/>
      <c r="T355" s="171"/>
      <c r="AT355" s="166" t="s">
        <v>190</v>
      </c>
      <c r="AU355" s="166" t="s">
        <v>79</v>
      </c>
      <c r="AV355" s="11" t="s">
        <v>79</v>
      </c>
      <c r="AW355" s="11" t="s">
        <v>6</v>
      </c>
      <c r="AX355" s="11" t="s">
        <v>77</v>
      </c>
      <c r="AY355" s="166" t="s">
        <v>129</v>
      </c>
    </row>
    <row r="356" spans="2:65" s="1" customFormat="1" ht="16.5" customHeight="1">
      <c r="B356" s="149"/>
      <c r="C356" s="150" t="s">
        <v>687</v>
      </c>
      <c r="D356" s="150" t="s">
        <v>131</v>
      </c>
      <c r="E356" s="151" t="s">
        <v>688</v>
      </c>
      <c r="F356" s="152" t="s">
        <v>689</v>
      </c>
      <c r="G356" s="153" t="s">
        <v>243</v>
      </c>
      <c r="H356" s="154">
        <v>101.4</v>
      </c>
      <c r="I356" s="155"/>
      <c r="J356" s="155">
        <f>ROUND(I356*H356,2)</f>
        <v>0</v>
      </c>
      <c r="K356" s="152" t="s">
        <v>188</v>
      </c>
      <c r="L356" s="35"/>
      <c r="M356" s="156" t="s">
        <v>5</v>
      </c>
      <c r="N356" s="157" t="s">
        <v>40</v>
      </c>
      <c r="O356" s="158">
        <v>0.15</v>
      </c>
      <c r="P356" s="158">
        <f>O356*H356</f>
        <v>15.21</v>
      </c>
      <c r="Q356" s="158">
        <v>4.0000000000000001E-3</v>
      </c>
      <c r="R356" s="158">
        <f>Q356*H356</f>
        <v>0.40560000000000002</v>
      </c>
      <c r="S356" s="158">
        <v>0</v>
      </c>
      <c r="T356" s="159">
        <f>S356*H356</f>
        <v>0</v>
      </c>
      <c r="AR356" s="21" t="s">
        <v>128</v>
      </c>
      <c r="AT356" s="21" t="s">
        <v>131</v>
      </c>
      <c r="AU356" s="21" t="s">
        <v>79</v>
      </c>
      <c r="AY356" s="21" t="s">
        <v>129</v>
      </c>
      <c r="BE356" s="160">
        <f>IF(N356="základní",J356,0)</f>
        <v>0</v>
      </c>
      <c r="BF356" s="160">
        <f>IF(N356="snížená",J356,0)</f>
        <v>0</v>
      </c>
      <c r="BG356" s="160">
        <f>IF(N356="zákl. přenesená",J356,0)</f>
        <v>0</v>
      </c>
      <c r="BH356" s="160">
        <f>IF(N356="sníž. přenesená",J356,0)</f>
        <v>0</v>
      </c>
      <c r="BI356" s="160">
        <f>IF(N356="nulová",J356,0)</f>
        <v>0</v>
      </c>
      <c r="BJ356" s="21" t="s">
        <v>77</v>
      </c>
      <c r="BK356" s="160">
        <f>ROUND(I356*H356,2)</f>
        <v>0</v>
      </c>
      <c r="BL356" s="21" t="s">
        <v>128</v>
      </c>
      <c r="BM356" s="21" t="s">
        <v>690</v>
      </c>
    </row>
    <row r="357" spans="2:65" s="11" customFormat="1">
      <c r="B357" s="164"/>
      <c r="D357" s="165" t="s">
        <v>190</v>
      </c>
      <c r="E357" s="166" t="s">
        <v>5</v>
      </c>
      <c r="F357" s="167" t="s">
        <v>691</v>
      </c>
      <c r="H357" s="168">
        <v>101.4</v>
      </c>
      <c r="L357" s="164"/>
      <c r="M357" s="169"/>
      <c r="N357" s="170"/>
      <c r="O357" s="170"/>
      <c r="P357" s="170"/>
      <c r="Q357" s="170"/>
      <c r="R357" s="170"/>
      <c r="S357" s="170"/>
      <c r="T357" s="171"/>
      <c r="AT357" s="166" t="s">
        <v>190</v>
      </c>
      <c r="AU357" s="166" t="s">
        <v>79</v>
      </c>
      <c r="AV357" s="11" t="s">
        <v>79</v>
      </c>
      <c r="AW357" s="11" t="s">
        <v>32</v>
      </c>
      <c r="AX357" s="11" t="s">
        <v>77</v>
      </c>
      <c r="AY357" s="166" t="s">
        <v>129</v>
      </c>
    </row>
    <row r="358" spans="2:65" s="1" customFormat="1" ht="16.5" customHeight="1">
      <c r="B358" s="149"/>
      <c r="C358" s="150" t="s">
        <v>692</v>
      </c>
      <c r="D358" s="150" t="s">
        <v>131</v>
      </c>
      <c r="E358" s="151" t="s">
        <v>693</v>
      </c>
      <c r="F358" s="152" t="s">
        <v>694</v>
      </c>
      <c r="G358" s="153" t="s">
        <v>243</v>
      </c>
      <c r="H358" s="154">
        <v>50.917999999999999</v>
      </c>
      <c r="I358" s="155"/>
      <c r="J358" s="155">
        <f>ROUND(I358*H358,2)</f>
        <v>0</v>
      </c>
      <c r="K358" s="152" t="s">
        <v>188</v>
      </c>
      <c r="L358" s="35"/>
      <c r="M358" s="156" t="s">
        <v>5</v>
      </c>
      <c r="N358" s="157" t="s">
        <v>40</v>
      </c>
      <c r="O358" s="158">
        <v>0.19</v>
      </c>
      <c r="P358" s="158">
        <f>O358*H358</f>
        <v>9.6744199999999996</v>
      </c>
      <c r="Q358" s="158">
        <v>4.0000000000000001E-3</v>
      </c>
      <c r="R358" s="158">
        <f>Q358*H358</f>
        <v>0.20367199999999999</v>
      </c>
      <c r="S358" s="158">
        <v>0</v>
      </c>
      <c r="T358" s="159">
        <f>S358*H358</f>
        <v>0</v>
      </c>
      <c r="AR358" s="21" t="s">
        <v>271</v>
      </c>
      <c r="AT358" s="21" t="s">
        <v>131</v>
      </c>
      <c r="AU358" s="21" t="s">
        <v>79</v>
      </c>
      <c r="AY358" s="21" t="s">
        <v>129</v>
      </c>
      <c r="BE358" s="160">
        <f>IF(N358="základní",J358,0)</f>
        <v>0</v>
      </c>
      <c r="BF358" s="160">
        <f>IF(N358="snížená",J358,0)</f>
        <v>0</v>
      </c>
      <c r="BG358" s="160">
        <f>IF(N358="zákl. přenesená",J358,0)</f>
        <v>0</v>
      </c>
      <c r="BH358" s="160">
        <f>IF(N358="sníž. přenesená",J358,0)</f>
        <v>0</v>
      </c>
      <c r="BI358" s="160">
        <f>IF(N358="nulová",J358,0)</f>
        <v>0</v>
      </c>
      <c r="BJ358" s="21" t="s">
        <v>77</v>
      </c>
      <c r="BK358" s="160">
        <f>ROUND(I358*H358,2)</f>
        <v>0</v>
      </c>
      <c r="BL358" s="21" t="s">
        <v>271</v>
      </c>
      <c r="BM358" s="21" t="s">
        <v>695</v>
      </c>
    </row>
    <row r="359" spans="2:65" s="11" customFormat="1">
      <c r="B359" s="164"/>
      <c r="D359" s="165" t="s">
        <v>190</v>
      </c>
      <c r="E359" s="166" t="s">
        <v>5</v>
      </c>
      <c r="F359" s="167" t="s">
        <v>696</v>
      </c>
      <c r="H359" s="168">
        <v>3.38</v>
      </c>
      <c r="L359" s="164"/>
      <c r="M359" s="169"/>
      <c r="N359" s="170"/>
      <c r="O359" s="170"/>
      <c r="P359" s="170"/>
      <c r="Q359" s="170"/>
      <c r="R359" s="170"/>
      <c r="S359" s="170"/>
      <c r="T359" s="171"/>
      <c r="AT359" s="166" t="s">
        <v>190</v>
      </c>
      <c r="AU359" s="166" t="s">
        <v>79</v>
      </c>
      <c r="AV359" s="11" t="s">
        <v>79</v>
      </c>
      <c r="AW359" s="11" t="s">
        <v>32</v>
      </c>
      <c r="AX359" s="11" t="s">
        <v>69</v>
      </c>
      <c r="AY359" s="166" t="s">
        <v>129</v>
      </c>
    </row>
    <row r="360" spans="2:65" s="11" customFormat="1">
      <c r="B360" s="164"/>
      <c r="D360" s="165" t="s">
        <v>190</v>
      </c>
      <c r="E360" s="166" t="s">
        <v>5</v>
      </c>
      <c r="F360" s="167" t="s">
        <v>697</v>
      </c>
      <c r="H360" s="168">
        <v>3.94</v>
      </c>
      <c r="L360" s="164"/>
      <c r="M360" s="169"/>
      <c r="N360" s="170"/>
      <c r="O360" s="170"/>
      <c r="P360" s="170"/>
      <c r="Q360" s="170"/>
      <c r="R360" s="170"/>
      <c r="S360" s="170"/>
      <c r="T360" s="171"/>
      <c r="AT360" s="166" t="s">
        <v>190</v>
      </c>
      <c r="AU360" s="166" t="s">
        <v>79</v>
      </c>
      <c r="AV360" s="11" t="s">
        <v>79</v>
      </c>
      <c r="AW360" s="11" t="s">
        <v>32</v>
      </c>
      <c r="AX360" s="11" t="s">
        <v>69</v>
      </c>
      <c r="AY360" s="166" t="s">
        <v>129</v>
      </c>
    </row>
    <row r="361" spans="2:65" s="11" customFormat="1">
      <c r="B361" s="164"/>
      <c r="D361" s="165" t="s">
        <v>190</v>
      </c>
      <c r="E361" s="166" t="s">
        <v>5</v>
      </c>
      <c r="F361" s="167" t="s">
        <v>698</v>
      </c>
      <c r="H361" s="168">
        <v>7.8</v>
      </c>
      <c r="L361" s="164"/>
      <c r="M361" s="169"/>
      <c r="N361" s="170"/>
      <c r="O361" s="170"/>
      <c r="P361" s="170"/>
      <c r="Q361" s="170"/>
      <c r="R361" s="170"/>
      <c r="S361" s="170"/>
      <c r="T361" s="171"/>
      <c r="AT361" s="166" t="s">
        <v>190</v>
      </c>
      <c r="AU361" s="166" t="s">
        <v>79</v>
      </c>
      <c r="AV361" s="11" t="s">
        <v>79</v>
      </c>
      <c r="AW361" s="11" t="s">
        <v>32</v>
      </c>
      <c r="AX361" s="11" t="s">
        <v>69</v>
      </c>
      <c r="AY361" s="166" t="s">
        <v>129</v>
      </c>
    </row>
    <row r="362" spans="2:65" s="11" customFormat="1">
      <c r="B362" s="164"/>
      <c r="D362" s="165" t="s">
        <v>190</v>
      </c>
      <c r="E362" s="166" t="s">
        <v>5</v>
      </c>
      <c r="F362" s="167" t="s">
        <v>699</v>
      </c>
      <c r="H362" s="168">
        <v>3.44</v>
      </c>
      <c r="L362" s="164"/>
      <c r="M362" s="169"/>
      <c r="N362" s="170"/>
      <c r="O362" s="170"/>
      <c r="P362" s="170"/>
      <c r="Q362" s="170"/>
      <c r="R362" s="170"/>
      <c r="S362" s="170"/>
      <c r="T362" s="171"/>
      <c r="AT362" s="166" t="s">
        <v>190</v>
      </c>
      <c r="AU362" s="166" t="s">
        <v>79</v>
      </c>
      <c r="AV362" s="11" t="s">
        <v>79</v>
      </c>
      <c r="AW362" s="11" t="s">
        <v>32</v>
      </c>
      <c r="AX362" s="11" t="s">
        <v>69</v>
      </c>
      <c r="AY362" s="166" t="s">
        <v>129</v>
      </c>
    </row>
    <row r="363" spans="2:65" s="11" customFormat="1">
      <c r="B363" s="164"/>
      <c r="D363" s="165" t="s">
        <v>190</v>
      </c>
      <c r="E363" s="166" t="s">
        <v>5</v>
      </c>
      <c r="F363" s="167" t="s">
        <v>700</v>
      </c>
      <c r="H363" s="168">
        <v>6.3</v>
      </c>
      <c r="L363" s="164"/>
      <c r="M363" s="169"/>
      <c r="N363" s="170"/>
      <c r="O363" s="170"/>
      <c r="P363" s="170"/>
      <c r="Q363" s="170"/>
      <c r="R363" s="170"/>
      <c r="S363" s="170"/>
      <c r="T363" s="171"/>
      <c r="AT363" s="166" t="s">
        <v>190</v>
      </c>
      <c r="AU363" s="166" t="s">
        <v>79</v>
      </c>
      <c r="AV363" s="11" t="s">
        <v>79</v>
      </c>
      <c r="AW363" s="11" t="s">
        <v>32</v>
      </c>
      <c r="AX363" s="11" t="s">
        <v>69</v>
      </c>
      <c r="AY363" s="166" t="s">
        <v>129</v>
      </c>
    </row>
    <row r="364" spans="2:65" s="11" customFormat="1">
      <c r="B364" s="164"/>
      <c r="D364" s="165" t="s">
        <v>190</v>
      </c>
      <c r="E364" s="166" t="s">
        <v>5</v>
      </c>
      <c r="F364" s="167" t="s">
        <v>698</v>
      </c>
      <c r="H364" s="168">
        <v>7.8</v>
      </c>
      <c r="L364" s="164"/>
      <c r="M364" s="169"/>
      <c r="N364" s="170"/>
      <c r="O364" s="170"/>
      <c r="P364" s="170"/>
      <c r="Q364" s="170"/>
      <c r="R364" s="170"/>
      <c r="S364" s="170"/>
      <c r="T364" s="171"/>
      <c r="AT364" s="166" t="s">
        <v>190</v>
      </c>
      <c r="AU364" s="166" t="s">
        <v>79</v>
      </c>
      <c r="AV364" s="11" t="s">
        <v>79</v>
      </c>
      <c r="AW364" s="11" t="s">
        <v>32</v>
      </c>
      <c r="AX364" s="11" t="s">
        <v>69</v>
      </c>
      <c r="AY364" s="166" t="s">
        <v>129</v>
      </c>
    </row>
    <row r="365" spans="2:65" s="11" customFormat="1">
      <c r="B365" s="164"/>
      <c r="D365" s="165" t="s">
        <v>190</v>
      </c>
      <c r="E365" s="166" t="s">
        <v>5</v>
      </c>
      <c r="F365" s="167" t="s">
        <v>701</v>
      </c>
      <c r="H365" s="168">
        <v>3.12</v>
      </c>
      <c r="L365" s="164"/>
      <c r="M365" s="169"/>
      <c r="N365" s="170"/>
      <c r="O365" s="170"/>
      <c r="P365" s="170"/>
      <c r="Q365" s="170"/>
      <c r="R365" s="170"/>
      <c r="S365" s="170"/>
      <c r="T365" s="171"/>
      <c r="AT365" s="166" t="s">
        <v>190</v>
      </c>
      <c r="AU365" s="166" t="s">
        <v>79</v>
      </c>
      <c r="AV365" s="11" t="s">
        <v>79</v>
      </c>
      <c r="AW365" s="11" t="s">
        <v>32</v>
      </c>
      <c r="AX365" s="11" t="s">
        <v>69</v>
      </c>
      <c r="AY365" s="166" t="s">
        <v>129</v>
      </c>
    </row>
    <row r="366" spans="2:65" s="11" customFormat="1">
      <c r="B366" s="164"/>
      <c r="D366" s="165" t="s">
        <v>190</v>
      </c>
      <c r="E366" s="166" t="s">
        <v>5</v>
      </c>
      <c r="F366" s="167" t="s">
        <v>702</v>
      </c>
      <c r="H366" s="168">
        <v>1.44</v>
      </c>
      <c r="L366" s="164"/>
      <c r="M366" s="169"/>
      <c r="N366" s="170"/>
      <c r="O366" s="170"/>
      <c r="P366" s="170"/>
      <c r="Q366" s="170"/>
      <c r="R366" s="170"/>
      <c r="S366" s="170"/>
      <c r="T366" s="171"/>
      <c r="AT366" s="166" t="s">
        <v>190</v>
      </c>
      <c r="AU366" s="166" t="s">
        <v>79</v>
      </c>
      <c r="AV366" s="11" t="s">
        <v>79</v>
      </c>
      <c r="AW366" s="11" t="s">
        <v>32</v>
      </c>
      <c r="AX366" s="11" t="s">
        <v>69</v>
      </c>
      <c r="AY366" s="166" t="s">
        <v>129</v>
      </c>
    </row>
    <row r="367" spans="2:65" s="11" customFormat="1">
      <c r="B367" s="164"/>
      <c r="D367" s="165" t="s">
        <v>190</v>
      </c>
      <c r="E367" s="166" t="s">
        <v>5</v>
      </c>
      <c r="F367" s="167" t="s">
        <v>703</v>
      </c>
      <c r="H367" s="168">
        <v>1.58</v>
      </c>
      <c r="L367" s="164"/>
      <c r="M367" s="169"/>
      <c r="N367" s="170"/>
      <c r="O367" s="170"/>
      <c r="P367" s="170"/>
      <c r="Q367" s="170"/>
      <c r="R367" s="170"/>
      <c r="S367" s="170"/>
      <c r="T367" s="171"/>
      <c r="AT367" s="166" t="s">
        <v>190</v>
      </c>
      <c r="AU367" s="166" t="s">
        <v>79</v>
      </c>
      <c r="AV367" s="11" t="s">
        <v>79</v>
      </c>
      <c r="AW367" s="11" t="s">
        <v>32</v>
      </c>
      <c r="AX367" s="11" t="s">
        <v>69</v>
      </c>
      <c r="AY367" s="166" t="s">
        <v>129</v>
      </c>
    </row>
    <row r="368" spans="2:65" s="11" customFormat="1">
      <c r="B368" s="164"/>
      <c r="D368" s="165" t="s">
        <v>190</v>
      </c>
      <c r="E368" s="166" t="s">
        <v>5</v>
      </c>
      <c r="F368" s="167" t="s">
        <v>704</v>
      </c>
      <c r="H368" s="168">
        <v>4.5119999999999996</v>
      </c>
      <c r="L368" s="164"/>
      <c r="M368" s="169"/>
      <c r="N368" s="170"/>
      <c r="O368" s="170"/>
      <c r="P368" s="170"/>
      <c r="Q368" s="170"/>
      <c r="R368" s="170"/>
      <c r="S368" s="170"/>
      <c r="T368" s="171"/>
      <c r="AT368" s="166" t="s">
        <v>190</v>
      </c>
      <c r="AU368" s="166" t="s">
        <v>79</v>
      </c>
      <c r="AV368" s="11" t="s">
        <v>79</v>
      </c>
      <c r="AW368" s="11" t="s">
        <v>32</v>
      </c>
      <c r="AX368" s="11" t="s">
        <v>69</v>
      </c>
      <c r="AY368" s="166" t="s">
        <v>129</v>
      </c>
    </row>
    <row r="369" spans="2:65" s="11" customFormat="1">
      <c r="B369" s="164"/>
      <c r="D369" s="165" t="s">
        <v>190</v>
      </c>
      <c r="E369" s="166" t="s">
        <v>5</v>
      </c>
      <c r="F369" s="167" t="s">
        <v>705</v>
      </c>
      <c r="H369" s="168">
        <v>3.6</v>
      </c>
      <c r="L369" s="164"/>
      <c r="M369" s="169"/>
      <c r="N369" s="170"/>
      <c r="O369" s="170"/>
      <c r="P369" s="170"/>
      <c r="Q369" s="170"/>
      <c r="R369" s="170"/>
      <c r="S369" s="170"/>
      <c r="T369" s="171"/>
      <c r="AT369" s="166" t="s">
        <v>190</v>
      </c>
      <c r="AU369" s="166" t="s">
        <v>79</v>
      </c>
      <c r="AV369" s="11" t="s">
        <v>79</v>
      </c>
      <c r="AW369" s="11" t="s">
        <v>32</v>
      </c>
      <c r="AX369" s="11" t="s">
        <v>69</v>
      </c>
      <c r="AY369" s="166" t="s">
        <v>129</v>
      </c>
    </row>
    <row r="370" spans="2:65" s="11" customFormat="1">
      <c r="B370" s="164"/>
      <c r="D370" s="165" t="s">
        <v>190</v>
      </c>
      <c r="E370" s="166" t="s">
        <v>5</v>
      </c>
      <c r="F370" s="167" t="s">
        <v>706</v>
      </c>
      <c r="H370" s="168">
        <v>1.1200000000000001</v>
      </c>
      <c r="L370" s="164"/>
      <c r="M370" s="169"/>
      <c r="N370" s="170"/>
      <c r="O370" s="170"/>
      <c r="P370" s="170"/>
      <c r="Q370" s="170"/>
      <c r="R370" s="170"/>
      <c r="S370" s="170"/>
      <c r="T370" s="171"/>
      <c r="AT370" s="166" t="s">
        <v>190</v>
      </c>
      <c r="AU370" s="166" t="s">
        <v>79</v>
      </c>
      <c r="AV370" s="11" t="s">
        <v>79</v>
      </c>
      <c r="AW370" s="11" t="s">
        <v>32</v>
      </c>
      <c r="AX370" s="11" t="s">
        <v>69</v>
      </c>
      <c r="AY370" s="166" t="s">
        <v>129</v>
      </c>
    </row>
    <row r="371" spans="2:65" s="11" customFormat="1">
      <c r="B371" s="164"/>
      <c r="D371" s="165" t="s">
        <v>190</v>
      </c>
      <c r="E371" s="166" t="s">
        <v>5</v>
      </c>
      <c r="F371" s="167" t="s">
        <v>707</v>
      </c>
      <c r="H371" s="168">
        <v>2.8860000000000001</v>
      </c>
      <c r="L371" s="164"/>
      <c r="M371" s="169"/>
      <c r="N371" s="170"/>
      <c r="O371" s="170"/>
      <c r="P371" s="170"/>
      <c r="Q371" s="170"/>
      <c r="R371" s="170"/>
      <c r="S371" s="170"/>
      <c r="T371" s="171"/>
      <c r="AT371" s="166" t="s">
        <v>190</v>
      </c>
      <c r="AU371" s="166" t="s">
        <v>79</v>
      </c>
      <c r="AV371" s="11" t="s">
        <v>79</v>
      </c>
      <c r="AW371" s="11" t="s">
        <v>32</v>
      </c>
      <c r="AX371" s="11" t="s">
        <v>69</v>
      </c>
      <c r="AY371" s="166" t="s">
        <v>129</v>
      </c>
    </row>
    <row r="372" spans="2:65" s="1" customFormat="1" ht="16.5" customHeight="1">
      <c r="B372" s="149"/>
      <c r="C372" s="150" t="s">
        <v>708</v>
      </c>
      <c r="D372" s="150" t="s">
        <v>131</v>
      </c>
      <c r="E372" s="151" t="s">
        <v>709</v>
      </c>
      <c r="F372" s="152" t="s">
        <v>710</v>
      </c>
      <c r="G372" s="153" t="s">
        <v>243</v>
      </c>
      <c r="H372" s="154">
        <v>592.26</v>
      </c>
      <c r="I372" s="155"/>
      <c r="J372" s="155">
        <f>ROUND(I372*H372,2)</f>
        <v>0</v>
      </c>
      <c r="K372" s="152" t="s">
        <v>188</v>
      </c>
      <c r="L372" s="35"/>
      <c r="M372" s="156" t="s">
        <v>5</v>
      </c>
      <c r="N372" s="157" t="s">
        <v>40</v>
      </c>
      <c r="O372" s="158">
        <v>0.222</v>
      </c>
      <c r="P372" s="158">
        <f>O372*H372</f>
        <v>131.48172</v>
      </c>
      <c r="Q372" s="158">
        <v>4.0000000000000002E-4</v>
      </c>
      <c r="R372" s="158">
        <f>Q372*H372</f>
        <v>0.236904</v>
      </c>
      <c r="S372" s="158">
        <v>0</v>
      </c>
      <c r="T372" s="159">
        <f>S372*H372</f>
        <v>0</v>
      </c>
      <c r="AR372" s="21" t="s">
        <v>271</v>
      </c>
      <c r="AT372" s="21" t="s">
        <v>131</v>
      </c>
      <c r="AU372" s="21" t="s">
        <v>79</v>
      </c>
      <c r="AY372" s="21" t="s">
        <v>129</v>
      </c>
      <c r="BE372" s="160">
        <f>IF(N372="základní",J372,0)</f>
        <v>0</v>
      </c>
      <c r="BF372" s="160">
        <f>IF(N372="snížená",J372,0)</f>
        <v>0</v>
      </c>
      <c r="BG372" s="160">
        <f>IF(N372="zákl. přenesená",J372,0)</f>
        <v>0</v>
      </c>
      <c r="BH372" s="160">
        <f>IF(N372="sníž. přenesená",J372,0)</f>
        <v>0</v>
      </c>
      <c r="BI372" s="160">
        <f>IF(N372="nulová",J372,0)</f>
        <v>0</v>
      </c>
      <c r="BJ372" s="21" t="s">
        <v>77</v>
      </c>
      <c r="BK372" s="160">
        <f>ROUND(I372*H372,2)</f>
        <v>0</v>
      </c>
      <c r="BL372" s="21" t="s">
        <v>271</v>
      </c>
      <c r="BM372" s="21" t="s">
        <v>711</v>
      </c>
    </row>
    <row r="373" spans="2:65" s="11" customFormat="1">
      <c r="B373" s="164"/>
      <c r="D373" s="165" t="s">
        <v>190</v>
      </c>
      <c r="E373" s="166" t="s">
        <v>5</v>
      </c>
      <c r="F373" s="167" t="s">
        <v>712</v>
      </c>
      <c r="H373" s="168">
        <v>592.26</v>
      </c>
      <c r="L373" s="164"/>
      <c r="M373" s="169"/>
      <c r="N373" s="170"/>
      <c r="O373" s="170"/>
      <c r="P373" s="170"/>
      <c r="Q373" s="170"/>
      <c r="R373" s="170"/>
      <c r="S373" s="170"/>
      <c r="T373" s="171"/>
      <c r="AT373" s="166" t="s">
        <v>190</v>
      </c>
      <c r="AU373" s="166" t="s">
        <v>79</v>
      </c>
      <c r="AV373" s="11" t="s">
        <v>79</v>
      </c>
      <c r="AW373" s="11" t="s">
        <v>32</v>
      </c>
      <c r="AX373" s="11" t="s">
        <v>77</v>
      </c>
      <c r="AY373" s="166" t="s">
        <v>129</v>
      </c>
    </row>
    <row r="374" spans="2:65" s="1" customFormat="1" ht="25.5" customHeight="1">
      <c r="B374" s="149"/>
      <c r="C374" s="172" t="s">
        <v>713</v>
      </c>
      <c r="D374" s="172" t="s">
        <v>235</v>
      </c>
      <c r="E374" s="173" t="s">
        <v>714</v>
      </c>
      <c r="F374" s="174" t="s">
        <v>715</v>
      </c>
      <c r="G374" s="175" t="s">
        <v>243</v>
      </c>
      <c r="H374" s="176">
        <v>340.55</v>
      </c>
      <c r="I374" s="177"/>
      <c r="J374" s="177">
        <f>ROUND(I374*H374,2)</f>
        <v>0</v>
      </c>
      <c r="K374" s="174" t="s">
        <v>188</v>
      </c>
      <c r="L374" s="178"/>
      <c r="M374" s="179" t="s">
        <v>5</v>
      </c>
      <c r="N374" s="180" t="s">
        <v>40</v>
      </c>
      <c r="O374" s="158">
        <v>0</v>
      </c>
      <c r="P374" s="158">
        <f>O374*H374</f>
        <v>0</v>
      </c>
      <c r="Q374" s="158">
        <v>4.8999999999999998E-3</v>
      </c>
      <c r="R374" s="158">
        <f>Q374*H374</f>
        <v>1.668695</v>
      </c>
      <c r="S374" s="158">
        <v>0</v>
      </c>
      <c r="T374" s="159">
        <f>S374*H374</f>
        <v>0</v>
      </c>
      <c r="AR374" s="21" t="s">
        <v>350</v>
      </c>
      <c r="AT374" s="21" t="s">
        <v>235</v>
      </c>
      <c r="AU374" s="21" t="s">
        <v>79</v>
      </c>
      <c r="AY374" s="21" t="s">
        <v>129</v>
      </c>
      <c r="BE374" s="160">
        <f>IF(N374="základní",J374,0)</f>
        <v>0</v>
      </c>
      <c r="BF374" s="160">
        <f>IF(N374="snížená",J374,0)</f>
        <v>0</v>
      </c>
      <c r="BG374" s="160">
        <f>IF(N374="zákl. přenesená",J374,0)</f>
        <v>0</v>
      </c>
      <c r="BH374" s="160">
        <f>IF(N374="sníž. přenesená",J374,0)</f>
        <v>0</v>
      </c>
      <c r="BI374" s="160">
        <f>IF(N374="nulová",J374,0)</f>
        <v>0</v>
      </c>
      <c r="BJ374" s="21" t="s">
        <v>77</v>
      </c>
      <c r="BK374" s="160">
        <f>ROUND(I374*H374,2)</f>
        <v>0</v>
      </c>
      <c r="BL374" s="21" t="s">
        <v>271</v>
      </c>
      <c r="BM374" s="21" t="s">
        <v>716</v>
      </c>
    </row>
    <row r="375" spans="2:65" s="11" customFormat="1">
      <c r="B375" s="164"/>
      <c r="D375" s="165" t="s">
        <v>190</v>
      </c>
      <c r="F375" s="167" t="s">
        <v>717</v>
      </c>
      <c r="H375" s="168">
        <v>340.55</v>
      </c>
      <c r="L375" s="164"/>
      <c r="M375" s="169"/>
      <c r="N375" s="170"/>
      <c r="O375" s="170"/>
      <c r="P375" s="170"/>
      <c r="Q375" s="170"/>
      <c r="R375" s="170"/>
      <c r="S375" s="170"/>
      <c r="T375" s="171"/>
      <c r="AT375" s="166" t="s">
        <v>190</v>
      </c>
      <c r="AU375" s="166" t="s">
        <v>79</v>
      </c>
      <c r="AV375" s="11" t="s">
        <v>79</v>
      </c>
      <c r="AW375" s="11" t="s">
        <v>6</v>
      </c>
      <c r="AX375" s="11" t="s">
        <v>77</v>
      </c>
      <c r="AY375" s="166" t="s">
        <v>129</v>
      </c>
    </row>
    <row r="376" spans="2:65" s="1" customFormat="1" ht="16.5" customHeight="1">
      <c r="B376" s="149"/>
      <c r="C376" s="172" t="s">
        <v>718</v>
      </c>
      <c r="D376" s="172" t="s">
        <v>235</v>
      </c>
      <c r="E376" s="173" t="s">
        <v>719</v>
      </c>
      <c r="F376" s="174" t="s">
        <v>720</v>
      </c>
      <c r="G376" s="175" t="s">
        <v>243</v>
      </c>
      <c r="H376" s="176">
        <v>340.55</v>
      </c>
      <c r="I376" s="177"/>
      <c r="J376" s="177">
        <f>ROUND(I376*H376,2)</f>
        <v>0</v>
      </c>
      <c r="K376" s="174" t="s">
        <v>188</v>
      </c>
      <c r="L376" s="178"/>
      <c r="M376" s="179" t="s">
        <v>5</v>
      </c>
      <c r="N376" s="180" t="s">
        <v>40</v>
      </c>
      <c r="O376" s="158">
        <v>0</v>
      </c>
      <c r="P376" s="158">
        <f>O376*H376</f>
        <v>0</v>
      </c>
      <c r="Q376" s="158">
        <v>3.5000000000000001E-3</v>
      </c>
      <c r="R376" s="158">
        <f>Q376*H376</f>
        <v>1.1919250000000001</v>
      </c>
      <c r="S376" s="158">
        <v>0</v>
      </c>
      <c r="T376" s="159">
        <f>S376*H376</f>
        <v>0</v>
      </c>
      <c r="AR376" s="21" t="s">
        <v>350</v>
      </c>
      <c r="AT376" s="21" t="s">
        <v>235</v>
      </c>
      <c r="AU376" s="21" t="s">
        <v>79</v>
      </c>
      <c r="AY376" s="21" t="s">
        <v>129</v>
      </c>
      <c r="BE376" s="160">
        <f>IF(N376="základní",J376,0)</f>
        <v>0</v>
      </c>
      <c r="BF376" s="160">
        <f>IF(N376="snížená",J376,0)</f>
        <v>0</v>
      </c>
      <c r="BG376" s="160">
        <f>IF(N376="zákl. přenesená",J376,0)</f>
        <v>0</v>
      </c>
      <c r="BH376" s="160">
        <f>IF(N376="sníž. přenesená",J376,0)</f>
        <v>0</v>
      </c>
      <c r="BI376" s="160">
        <f>IF(N376="nulová",J376,0)</f>
        <v>0</v>
      </c>
      <c r="BJ376" s="21" t="s">
        <v>77</v>
      </c>
      <c r="BK376" s="160">
        <f>ROUND(I376*H376,2)</f>
        <v>0</v>
      </c>
      <c r="BL376" s="21" t="s">
        <v>271</v>
      </c>
      <c r="BM376" s="21" t="s">
        <v>721</v>
      </c>
    </row>
    <row r="377" spans="2:65" s="11" customFormat="1">
      <c r="B377" s="164"/>
      <c r="D377" s="165" t="s">
        <v>190</v>
      </c>
      <c r="F377" s="167" t="s">
        <v>717</v>
      </c>
      <c r="H377" s="168">
        <v>340.55</v>
      </c>
      <c r="L377" s="164"/>
      <c r="M377" s="169"/>
      <c r="N377" s="170"/>
      <c r="O377" s="170"/>
      <c r="P377" s="170"/>
      <c r="Q377" s="170"/>
      <c r="R377" s="170"/>
      <c r="S377" s="170"/>
      <c r="T377" s="171"/>
      <c r="AT377" s="166" t="s">
        <v>190</v>
      </c>
      <c r="AU377" s="166" t="s">
        <v>79</v>
      </c>
      <c r="AV377" s="11" t="s">
        <v>79</v>
      </c>
      <c r="AW377" s="11" t="s">
        <v>6</v>
      </c>
      <c r="AX377" s="11" t="s">
        <v>77</v>
      </c>
      <c r="AY377" s="166" t="s">
        <v>129</v>
      </c>
    </row>
    <row r="378" spans="2:65" s="1" customFormat="1" ht="16.5" customHeight="1">
      <c r="B378" s="149"/>
      <c r="C378" s="150" t="s">
        <v>722</v>
      </c>
      <c r="D378" s="150" t="s">
        <v>131</v>
      </c>
      <c r="E378" s="151" t="s">
        <v>723</v>
      </c>
      <c r="F378" s="152" t="s">
        <v>724</v>
      </c>
      <c r="G378" s="153" t="s">
        <v>243</v>
      </c>
      <c r="H378" s="154">
        <v>64.2</v>
      </c>
      <c r="I378" s="155"/>
      <c r="J378" s="155">
        <f>ROUND(I378*H378,2)</f>
        <v>0</v>
      </c>
      <c r="K378" s="152" t="s">
        <v>188</v>
      </c>
      <c r="L378" s="35"/>
      <c r="M378" s="156" t="s">
        <v>5</v>
      </c>
      <c r="N378" s="157" t="s">
        <v>40</v>
      </c>
      <c r="O378" s="158">
        <v>0.26</v>
      </c>
      <c r="P378" s="158">
        <f>O378*H378</f>
        <v>16.692</v>
      </c>
      <c r="Q378" s="158">
        <v>4.0000000000000002E-4</v>
      </c>
      <c r="R378" s="158">
        <f>Q378*H378</f>
        <v>2.5680000000000001E-2</v>
      </c>
      <c r="S378" s="158">
        <v>0</v>
      </c>
      <c r="T378" s="159">
        <f>S378*H378</f>
        <v>0</v>
      </c>
      <c r="AR378" s="21" t="s">
        <v>271</v>
      </c>
      <c r="AT378" s="21" t="s">
        <v>131</v>
      </c>
      <c r="AU378" s="21" t="s">
        <v>79</v>
      </c>
      <c r="AY378" s="21" t="s">
        <v>129</v>
      </c>
      <c r="BE378" s="160">
        <f>IF(N378="základní",J378,0)</f>
        <v>0</v>
      </c>
      <c r="BF378" s="160">
        <f>IF(N378="snížená",J378,0)</f>
        <v>0</v>
      </c>
      <c r="BG378" s="160">
        <f>IF(N378="zákl. přenesená",J378,0)</f>
        <v>0</v>
      </c>
      <c r="BH378" s="160">
        <f>IF(N378="sníž. přenesená",J378,0)</f>
        <v>0</v>
      </c>
      <c r="BI378" s="160">
        <f>IF(N378="nulová",J378,0)</f>
        <v>0</v>
      </c>
      <c r="BJ378" s="21" t="s">
        <v>77</v>
      </c>
      <c r="BK378" s="160">
        <f>ROUND(I378*H378,2)</f>
        <v>0</v>
      </c>
      <c r="BL378" s="21" t="s">
        <v>271</v>
      </c>
      <c r="BM378" s="21" t="s">
        <v>725</v>
      </c>
    </row>
    <row r="379" spans="2:65" s="11" customFormat="1">
      <c r="B379" s="164"/>
      <c r="D379" s="165" t="s">
        <v>190</v>
      </c>
      <c r="E379" s="166" t="s">
        <v>5</v>
      </c>
      <c r="F379" s="167" t="s">
        <v>726</v>
      </c>
      <c r="H379" s="168">
        <v>64.2</v>
      </c>
      <c r="L379" s="164"/>
      <c r="M379" s="169"/>
      <c r="N379" s="170"/>
      <c r="O379" s="170"/>
      <c r="P379" s="170"/>
      <c r="Q379" s="170"/>
      <c r="R379" s="170"/>
      <c r="S379" s="170"/>
      <c r="T379" s="171"/>
      <c r="AT379" s="166" t="s">
        <v>190</v>
      </c>
      <c r="AU379" s="166" t="s">
        <v>79</v>
      </c>
      <c r="AV379" s="11" t="s">
        <v>79</v>
      </c>
      <c r="AW379" s="11" t="s">
        <v>32</v>
      </c>
      <c r="AX379" s="11" t="s">
        <v>77</v>
      </c>
      <c r="AY379" s="166" t="s">
        <v>129</v>
      </c>
    </row>
    <row r="380" spans="2:65" s="1" customFormat="1" ht="25.5" customHeight="1">
      <c r="B380" s="149"/>
      <c r="C380" s="172" t="s">
        <v>727</v>
      </c>
      <c r="D380" s="172" t="s">
        <v>235</v>
      </c>
      <c r="E380" s="173" t="s">
        <v>714</v>
      </c>
      <c r="F380" s="174" t="s">
        <v>715</v>
      </c>
      <c r="G380" s="175" t="s">
        <v>243</v>
      </c>
      <c r="H380" s="176">
        <v>38.520000000000003</v>
      </c>
      <c r="I380" s="177"/>
      <c r="J380" s="177">
        <f>ROUND(I380*H380,2)</f>
        <v>0</v>
      </c>
      <c r="K380" s="174" t="s">
        <v>188</v>
      </c>
      <c r="L380" s="178"/>
      <c r="M380" s="179" t="s">
        <v>5</v>
      </c>
      <c r="N380" s="180" t="s">
        <v>40</v>
      </c>
      <c r="O380" s="158">
        <v>0</v>
      </c>
      <c r="P380" s="158">
        <f>O380*H380</f>
        <v>0</v>
      </c>
      <c r="Q380" s="158">
        <v>4.8999999999999998E-3</v>
      </c>
      <c r="R380" s="158">
        <f>Q380*H380</f>
        <v>0.188748</v>
      </c>
      <c r="S380" s="158">
        <v>0</v>
      </c>
      <c r="T380" s="159">
        <f>S380*H380</f>
        <v>0</v>
      </c>
      <c r="AR380" s="21" t="s">
        <v>350</v>
      </c>
      <c r="AT380" s="21" t="s">
        <v>235</v>
      </c>
      <c r="AU380" s="21" t="s">
        <v>79</v>
      </c>
      <c r="AY380" s="21" t="s">
        <v>129</v>
      </c>
      <c r="BE380" s="160">
        <f>IF(N380="základní",J380,0)</f>
        <v>0</v>
      </c>
      <c r="BF380" s="160">
        <f>IF(N380="snížená",J380,0)</f>
        <v>0</v>
      </c>
      <c r="BG380" s="160">
        <f>IF(N380="zákl. přenesená",J380,0)</f>
        <v>0</v>
      </c>
      <c r="BH380" s="160">
        <f>IF(N380="sníž. přenesená",J380,0)</f>
        <v>0</v>
      </c>
      <c r="BI380" s="160">
        <f>IF(N380="nulová",J380,0)</f>
        <v>0</v>
      </c>
      <c r="BJ380" s="21" t="s">
        <v>77</v>
      </c>
      <c r="BK380" s="160">
        <f>ROUND(I380*H380,2)</f>
        <v>0</v>
      </c>
      <c r="BL380" s="21" t="s">
        <v>271</v>
      </c>
      <c r="BM380" s="21" t="s">
        <v>728</v>
      </c>
    </row>
    <row r="381" spans="2:65" s="11" customFormat="1">
      <c r="B381" s="164"/>
      <c r="D381" s="165" t="s">
        <v>190</v>
      </c>
      <c r="F381" s="167" t="s">
        <v>729</v>
      </c>
      <c r="H381" s="168">
        <v>38.520000000000003</v>
      </c>
      <c r="L381" s="164"/>
      <c r="M381" s="169"/>
      <c r="N381" s="170"/>
      <c r="O381" s="170"/>
      <c r="P381" s="170"/>
      <c r="Q381" s="170"/>
      <c r="R381" s="170"/>
      <c r="S381" s="170"/>
      <c r="T381" s="171"/>
      <c r="AT381" s="166" t="s">
        <v>190</v>
      </c>
      <c r="AU381" s="166" t="s">
        <v>79</v>
      </c>
      <c r="AV381" s="11" t="s">
        <v>79</v>
      </c>
      <c r="AW381" s="11" t="s">
        <v>6</v>
      </c>
      <c r="AX381" s="11" t="s">
        <v>77</v>
      </c>
      <c r="AY381" s="166" t="s">
        <v>129</v>
      </c>
    </row>
    <row r="382" spans="2:65" s="1" customFormat="1" ht="16.5" customHeight="1">
      <c r="B382" s="149"/>
      <c r="C382" s="172" t="s">
        <v>730</v>
      </c>
      <c r="D382" s="172" t="s">
        <v>235</v>
      </c>
      <c r="E382" s="173" t="s">
        <v>719</v>
      </c>
      <c r="F382" s="174" t="s">
        <v>720</v>
      </c>
      <c r="G382" s="175" t="s">
        <v>243</v>
      </c>
      <c r="H382" s="176">
        <v>38.520000000000003</v>
      </c>
      <c r="I382" s="177"/>
      <c r="J382" s="177">
        <f>ROUND(I382*H382,2)</f>
        <v>0</v>
      </c>
      <c r="K382" s="174" t="s">
        <v>188</v>
      </c>
      <c r="L382" s="178"/>
      <c r="M382" s="179" t="s">
        <v>5</v>
      </c>
      <c r="N382" s="180" t="s">
        <v>40</v>
      </c>
      <c r="O382" s="158">
        <v>0</v>
      </c>
      <c r="P382" s="158">
        <f>O382*H382</f>
        <v>0</v>
      </c>
      <c r="Q382" s="158">
        <v>3.5000000000000001E-3</v>
      </c>
      <c r="R382" s="158">
        <f>Q382*H382</f>
        <v>0.13482000000000002</v>
      </c>
      <c r="S382" s="158">
        <v>0</v>
      </c>
      <c r="T382" s="159">
        <f>S382*H382</f>
        <v>0</v>
      </c>
      <c r="AR382" s="21" t="s">
        <v>350</v>
      </c>
      <c r="AT382" s="21" t="s">
        <v>235</v>
      </c>
      <c r="AU382" s="21" t="s">
        <v>79</v>
      </c>
      <c r="AY382" s="21" t="s">
        <v>129</v>
      </c>
      <c r="BE382" s="160">
        <f>IF(N382="základní",J382,0)</f>
        <v>0</v>
      </c>
      <c r="BF382" s="160">
        <f>IF(N382="snížená",J382,0)</f>
        <v>0</v>
      </c>
      <c r="BG382" s="160">
        <f>IF(N382="zákl. přenesená",J382,0)</f>
        <v>0</v>
      </c>
      <c r="BH382" s="160">
        <f>IF(N382="sníž. přenesená",J382,0)</f>
        <v>0</v>
      </c>
      <c r="BI382" s="160">
        <f>IF(N382="nulová",J382,0)</f>
        <v>0</v>
      </c>
      <c r="BJ382" s="21" t="s">
        <v>77</v>
      </c>
      <c r="BK382" s="160">
        <f>ROUND(I382*H382,2)</f>
        <v>0</v>
      </c>
      <c r="BL382" s="21" t="s">
        <v>271</v>
      </c>
      <c r="BM382" s="21" t="s">
        <v>731</v>
      </c>
    </row>
    <row r="383" spans="2:65" s="11" customFormat="1">
      <c r="B383" s="164"/>
      <c r="D383" s="165" t="s">
        <v>190</v>
      </c>
      <c r="F383" s="167" t="s">
        <v>729</v>
      </c>
      <c r="H383" s="168">
        <v>38.520000000000003</v>
      </c>
      <c r="L383" s="164"/>
      <c r="M383" s="169"/>
      <c r="N383" s="170"/>
      <c r="O383" s="170"/>
      <c r="P383" s="170"/>
      <c r="Q383" s="170"/>
      <c r="R383" s="170"/>
      <c r="S383" s="170"/>
      <c r="T383" s="171"/>
      <c r="AT383" s="166" t="s">
        <v>190</v>
      </c>
      <c r="AU383" s="166" t="s">
        <v>79</v>
      </c>
      <c r="AV383" s="11" t="s">
        <v>79</v>
      </c>
      <c r="AW383" s="11" t="s">
        <v>6</v>
      </c>
      <c r="AX383" s="11" t="s">
        <v>77</v>
      </c>
      <c r="AY383" s="166" t="s">
        <v>129</v>
      </c>
    </row>
    <row r="384" spans="2:65" s="1" customFormat="1" ht="25.5" customHeight="1">
      <c r="B384" s="149"/>
      <c r="C384" s="150" t="s">
        <v>732</v>
      </c>
      <c r="D384" s="150" t="s">
        <v>131</v>
      </c>
      <c r="E384" s="151" t="s">
        <v>733</v>
      </c>
      <c r="F384" s="152" t="s">
        <v>734</v>
      </c>
      <c r="G384" s="153" t="s">
        <v>735</v>
      </c>
      <c r="H384" s="154">
        <v>1901.741</v>
      </c>
      <c r="I384" s="155"/>
      <c r="J384" s="155">
        <f>ROUND(I384*H384,2)</f>
        <v>0</v>
      </c>
      <c r="K384" s="152" t="s">
        <v>188</v>
      </c>
      <c r="L384" s="35"/>
      <c r="M384" s="156" t="s">
        <v>5</v>
      </c>
      <c r="N384" s="157" t="s">
        <v>40</v>
      </c>
      <c r="O384" s="158">
        <v>0</v>
      </c>
      <c r="P384" s="158">
        <f>O384*H384</f>
        <v>0</v>
      </c>
      <c r="Q384" s="158">
        <v>0</v>
      </c>
      <c r="R384" s="158">
        <f>Q384*H384</f>
        <v>0</v>
      </c>
      <c r="S384" s="158">
        <v>0</v>
      </c>
      <c r="T384" s="159">
        <f>S384*H384</f>
        <v>0</v>
      </c>
      <c r="AR384" s="21" t="s">
        <v>271</v>
      </c>
      <c r="AT384" s="21" t="s">
        <v>131</v>
      </c>
      <c r="AU384" s="21" t="s">
        <v>79</v>
      </c>
      <c r="AY384" s="21" t="s">
        <v>129</v>
      </c>
      <c r="BE384" s="160">
        <f>IF(N384="základní",J384,0)</f>
        <v>0</v>
      </c>
      <c r="BF384" s="160">
        <f>IF(N384="snížená",J384,0)</f>
        <v>0</v>
      </c>
      <c r="BG384" s="160">
        <f>IF(N384="zákl. přenesená",J384,0)</f>
        <v>0</v>
      </c>
      <c r="BH384" s="160">
        <f>IF(N384="sníž. přenesená",J384,0)</f>
        <v>0</v>
      </c>
      <c r="BI384" s="160">
        <f>IF(N384="nulová",J384,0)</f>
        <v>0</v>
      </c>
      <c r="BJ384" s="21" t="s">
        <v>77</v>
      </c>
      <c r="BK384" s="160">
        <f>ROUND(I384*H384,2)</f>
        <v>0</v>
      </c>
      <c r="BL384" s="21" t="s">
        <v>271</v>
      </c>
      <c r="BM384" s="21" t="s">
        <v>736</v>
      </c>
    </row>
    <row r="385" spans="2:65" s="10" customFormat="1" ht="29.85" customHeight="1">
      <c r="B385" s="137"/>
      <c r="D385" s="138" t="s">
        <v>68</v>
      </c>
      <c r="E385" s="147" t="s">
        <v>737</v>
      </c>
      <c r="F385" s="147" t="s">
        <v>738</v>
      </c>
      <c r="J385" s="148">
        <f>BK385</f>
        <v>0</v>
      </c>
      <c r="L385" s="137"/>
      <c r="M385" s="141"/>
      <c r="N385" s="142"/>
      <c r="O385" s="142"/>
      <c r="P385" s="143">
        <f>SUM(P386:P405)</f>
        <v>188.82975000000002</v>
      </c>
      <c r="Q385" s="142"/>
      <c r="R385" s="143">
        <f>SUM(R386:R405)</f>
        <v>2.6201605000000003</v>
      </c>
      <c r="S385" s="142"/>
      <c r="T385" s="144">
        <f>SUM(T386:T405)</f>
        <v>0</v>
      </c>
      <c r="AR385" s="138" t="s">
        <v>79</v>
      </c>
      <c r="AT385" s="145" t="s">
        <v>68</v>
      </c>
      <c r="AU385" s="145" t="s">
        <v>77</v>
      </c>
      <c r="AY385" s="138" t="s">
        <v>129</v>
      </c>
      <c r="BK385" s="146">
        <f>SUM(BK386:BK405)</f>
        <v>0</v>
      </c>
    </row>
    <row r="386" spans="2:65" s="1" customFormat="1" ht="25.5" customHeight="1">
      <c r="B386" s="149"/>
      <c r="C386" s="150" t="s">
        <v>739</v>
      </c>
      <c r="D386" s="150" t="s">
        <v>131</v>
      </c>
      <c r="E386" s="151" t="s">
        <v>740</v>
      </c>
      <c r="F386" s="152" t="s">
        <v>741</v>
      </c>
      <c r="G386" s="153" t="s">
        <v>243</v>
      </c>
      <c r="H386" s="154">
        <v>572</v>
      </c>
      <c r="I386" s="155"/>
      <c r="J386" s="155">
        <f>ROUND(I386*H386,2)</f>
        <v>0</v>
      </c>
      <c r="K386" s="152" t="s">
        <v>188</v>
      </c>
      <c r="L386" s="35"/>
      <c r="M386" s="156" t="s">
        <v>5</v>
      </c>
      <c r="N386" s="157" t="s">
        <v>40</v>
      </c>
      <c r="O386" s="158">
        <v>0.23100000000000001</v>
      </c>
      <c r="P386" s="158">
        <f>O386*H386</f>
        <v>132.13200000000001</v>
      </c>
      <c r="Q386" s="158">
        <v>2.9999999999999997E-4</v>
      </c>
      <c r="R386" s="158">
        <f>Q386*H386</f>
        <v>0.17159999999999997</v>
      </c>
      <c r="S386" s="158">
        <v>0</v>
      </c>
      <c r="T386" s="159">
        <f>S386*H386</f>
        <v>0</v>
      </c>
      <c r="AR386" s="21" t="s">
        <v>271</v>
      </c>
      <c r="AT386" s="21" t="s">
        <v>131</v>
      </c>
      <c r="AU386" s="21" t="s">
        <v>79</v>
      </c>
      <c r="AY386" s="21" t="s">
        <v>129</v>
      </c>
      <c r="BE386" s="160">
        <f>IF(N386="základní",J386,0)</f>
        <v>0</v>
      </c>
      <c r="BF386" s="160">
        <f>IF(N386="snížená",J386,0)</f>
        <v>0</v>
      </c>
      <c r="BG386" s="160">
        <f>IF(N386="zákl. přenesená",J386,0)</f>
        <v>0</v>
      </c>
      <c r="BH386" s="160">
        <f>IF(N386="sníž. přenesená",J386,0)</f>
        <v>0</v>
      </c>
      <c r="BI386" s="160">
        <f>IF(N386="nulová",J386,0)</f>
        <v>0</v>
      </c>
      <c r="BJ386" s="21" t="s">
        <v>77</v>
      </c>
      <c r="BK386" s="160">
        <f>ROUND(I386*H386,2)</f>
        <v>0</v>
      </c>
      <c r="BL386" s="21" t="s">
        <v>271</v>
      </c>
      <c r="BM386" s="21" t="s">
        <v>742</v>
      </c>
    </row>
    <row r="387" spans="2:65" s="11" customFormat="1">
      <c r="B387" s="164"/>
      <c r="D387" s="165" t="s">
        <v>190</v>
      </c>
      <c r="E387" s="166" t="s">
        <v>5</v>
      </c>
      <c r="F387" s="167" t="s">
        <v>743</v>
      </c>
      <c r="H387" s="168">
        <v>572</v>
      </c>
      <c r="L387" s="164"/>
      <c r="M387" s="169"/>
      <c r="N387" s="170"/>
      <c r="O387" s="170"/>
      <c r="P387" s="170"/>
      <c r="Q387" s="170"/>
      <c r="R387" s="170"/>
      <c r="S387" s="170"/>
      <c r="T387" s="171"/>
      <c r="AT387" s="166" t="s">
        <v>190</v>
      </c>
      <c r="AU387" s="166" t="s">
        <v>79</v>
      </c>
      <c r="AV387" s="11" t="s">
        <v>79</v>
      </c>
      <c r="AW387" s="11" t="s">
        <v>32</v>
      </c>
      <c r="AX387" s="11" t="s">
        <v>69</v>
      </c>
      <c r="AY387" s="166" t="s">
        <v>129</v>
      </c>
    </row>
    <row r="388" spans="2:65" s="1" customFormat="1" ht="16.5" customHeight="1">
      <c r="B388" s="149"/>
      <c r="C388" s="172" t="s">
        <v>744</v>
      </c>
      <c r="D388" s="172" t="s">
        <v>235</v>
      </c>
      <c r="E388" s="173" t="s">
        <v>745</v>
      </c>
      <c r="F388" s="174" t="s">
        <v>746</v>
      </c>
      <c r="G388" s="175" t="s">
        <v>243</v>
      </c>
      <c r="H388" s="176">
        <v>253.05</v>
      </c>
      <c r="I388" s="177"/>
      <c r="J388" s="177">
        <f>ROUND(I388*H388,2)</f>
        <v>0</v>
      </c>
      <c r="K388" s="174" t="s">
        <v>188</v>
      </c>
      <c r="L388" s="178"/>
      <c r="M388" s="179" t="s">
        <v>5</v>
      </c>
      <c r="N388" s="180" t="s">
        <v>40</v>
      </c>
      <c r="O388" s="158">
        <v>0</v>
      </c>
      <c r="P388" s="158">
        <f>O388*H388</f>
        <v>0</v>
      </c>
      <c r="Q388" s="158">
        <v>2.4299999999999999E-3</v>
      </c>
      <c r="R388" s="158">
        <f>Q388*H388</f>
        <v>0.61491149999999994</v>
      </c>
      <c r="S388" s="158">
        <v>0</v>
      </c>
      <c r="T388" s="159">
        <f>S388*H388</f>
        <v>0</v>
      </c>
      <c r="AR388" s="21" t="s">
        <v>350</v>
      </c>
      <c r="AT388" s="21" t="s">
        <v>235</v>
      </c>
      <c r="AU388" s="21" t="s">
        <v>79</v>
      </c>
      <c r="AY388" s="21" t="s">
        <v>129</v>
      </c>
      <c r="BE388" s="160">
        <f>IF(N388="základní",J388,0)</f>
        <v>0</v>
      </c>
      <c r="BF388" s="160">
        <f>IF(N388="snížená",J388,0)</f>
        <v>0</v>
      </c>
      <c r="BG388" s="160">
        <f>IF(N388="zákl. přenesená",J388,0)</f>
        <v>0</v>
      </c>
      <c r="BH388" s="160">
        <f>IF(N388="sníž. přenesená",J388,0)</f>
        <v>0</v>
      </c>
      <c r="BI388" s="160">
        <f>IF(N388="nulová",J388,0)</f>
        <v>0</v>
      </c>
      <c r="BJ388" s="21" t="s">
        <v>77</v>
      </c>
      <c r="BK388" s="160">
        <f>ROUND(I388*H388,2)</f>
        <v>0</v>
      </c>
      <c r="BL388" s="21" t="s">
        <v>271</v>
      </c>
      <c r="BM388" s="21" t="s">
        <v>747</v>
      </c>
    </row>
    <row r="389" spans="2:65" s="11" customFormat="1">
      <c r="B389" s="164"/>
      <c r="D389" s="165" t="s">
        <v>190</v>
      </c>
      <c r="F389" s="167" t="s">
        <v>748</v>
      </c>
      <c r="H389" s="168">
        <v>253.05</v>
      </c>
      <c r="L389" s="164"/>
      <c r="M389" s="169"/>
      <c r="N389" s="170"/>
      <c r="O389" s="170"/>
      <c r="P389" s="170"/>
      <c r="Q389" s="170"/>
      <c r="R389" s="170"/>
      <c r="S389" s="170"/>
      <c r="T389" s="171"/>
      <c r="AT389" s="166" t="s">
        <v>190</v>
      </c>
      <c r="AU389" s="166" t="s">
        <v>79</v>
      </c>
      <c r="AV389" s="11" t="s">
        <v>79</v>
      </c>
      <c r="AW389" s="11" t="s">
        <v>6</v>
      </c>
      <c r="AX389" s="11" t="s">
        <v>77</v>
      </c>
      <c r="AY389" s="166" t="s">
        <v>129</v>
      </c>
    </row>
    <row r="390" spans="2:65" s="1" customFormat="1" ht="16.5" customHeight="1">
      <c r="B390" s="149"/>
      <c r="C390" s="172" t="s">
        <v>749</v>
      </c>
      <c r="D390" s="172" t="s">
        <v>235</v>
      </c>
      <c r="E390" s="173" t="s">
        <v>750</v>
      </c>
      <c r="F390" s="174" t="s">
        <v>751</v>
      </c>
      <c r="G390" s="175" t="s">
        <v>243</v>
      </c>
      <c r="H390" s="176">
        <v>253.05</v>
      </c>
      <c r="I390" s="177"/>
      <c r="J390" s="177">
        <f>ROUND(I390*H390,2)</f>
        <v>0</v>
      </c>
      <c r="K390" s="174" t="s">
        <v>188</v>
      </c>
      <c r="L390" s="178"/>
      <c r="M390" s="179" t="s">
        <v>5</v>
      </c>
      <c r="N390" s="180" t="s">
        <v>40</v>
      </c>
      <c r="O390" s="158">
        <v>0</v>
      </c>
      <c r="P390" s="158">
        <f>O390*H390</f>
        <v>0</v>
      </c>
      <c r="Q390" s="158">
        <v>3.0400000000000002E-3</v>
      </c>
      <c r="R390" s="158">
        <f>Q390*H390</f>
        <v>0.76927200000000007</v>
      </c>
      <c r="S390" s="158">
        <v>0</v>
      </c>
      <c r="T390" s="159">
        <f>S390*H390</f>
        <v>0</v>
      </c>
      <c r="AR390" s="21" t="s">
        <v>350</v>
      </c>
      <c r="AT390" s="21" t="s">
        <v>235</v>
      </c>
      <c r="AU390" s="21" t="s">
        <v>79</v>
      </c>
      <c r="AY390" s="21" t="s">
        <v>129</v>
      </c>
      <c r="BE390" s="160">
        <f>IF(N390="základní",J390,0)</f>
        <v>0</v>
      </c>
      <c r="BF390" s="160">
        <f>IF(N390="snížená",J390,0)</f>
        <v>0</v>
      </c>
      <c r="BG390" s="160">
        <f>IF(N390="zákl. přenesená",J390,0)</f>
        <v>0</v>
      </c>
      <c r="BH390" s="160">
        <f>IF(N390="sníž. přenesená",J390,0)</f>
        <v>0</v>
      </c>
      <c r="BI390" s="160">
        <f>IF(N390="nulová",J390,0)</f>
        <v>0</v>
      </c>
      <c r="BJ390" s="21" t="s">
        <v>77</v>
      </c>
      <c r="BK390" s="160">
        <f>ROUND(I390*H390,2)</f>
        <v>0</v>
      </c>
      <c r="BL390" s="21" t="s">
        <v>271</v>
      </c>
      <c r="BM390" s="21" t="s">
        <v>752</v>
      </c>
    </row>
    <row r="391" spans="2:65" s="11" customFormat="1">
      <c r="B391" s="164"/>
      <c r="D391" s="165" t="s">
        <v>190</v>
      </c>
      <c r="F391" s="167" t="s">
        <v>748</v>
      </c>
      <c r="H391" s="168">
        <v>253.05</v>
      </c>
      <c r="L391" s="164"/>
      <c r="M391" s="169"/>
      <c r="N391" s="170"/>
      <c r="O391" s="170"/>
      <c r="P391" s="170"/>
      <c r="Q391" s="170"/>
      <c r="R391" s="170"/>
      <c r="S391" s="170"/>
      <c r="T391" s="171"/>
      <c r="AT391" s="166" t="s">
        <v>190</v>
      </c>
      <c r="AU391" s="166" t="s">
        <v>79</v>
      </c>
      <c r="AV391" s="11" t="s">
        <v>79</v>
      </c>
      <c r="AW391" s="11" t="s">
        <v>6</v>
      </c>
      <c r="AX391" s="11" t="s">
        <v>77</v>
      </c>
      <c r="AY391" s="166" t="s">
        <v>129</v>
      </c>
    </row>
    <row r="392" spans="2:65" s="1" customFormat="1" ht="25.5" customHeight="1">
      <c r="B392" s="149"/>
      <c r="C392" s="150" t="s">
        <v>753</v>
      </c>
      <c r="D392" s="150" t="s">
        <v>131</v>
      </c>
      <c r="E392" s="151" t="s">
        <v>754</v>
      </c>
      <c r="F392" s="152" t="s">
        <v>755</v>
      </c>
      <c r="G392" s="153" t="s">
        <v>243</v>
      </c>
      <c r="H392" s="154">
        <v>241</v>
      </c>
      <c r="I392" s="155"/>
      <c r="J392" s="155">
        <f>ROUND(I392*H392,2)</f>
        <v>0</v>
      </c>
      <c r="K392" s="152" t="s">
        <v>188</v>
      </c>
      <c r="L392" s="35"/>
      <c r="M392" s="156" t="s">
        <v>5</v>
      </c>
      <c r="N392" s="157" t="s">
        <v>40</v>
      </c>
      <c r="O392" s="158">
        <v>0.14000000000000001</v>
      </c>
      <c r="P392" s="158">
        <f>O392*H392</f>
        <v>33.74</v>
      </c>
      <c r="Q392" s="158">
        <v>0</v>
      </c>
      <c r="R392" s="158">
        <f>Q392*H392</f>
        <v>0</v>
      </c>
      <c r="S392" s="158">
        <v>0</v>
      </c>
      <c r="T392" s="159">
        <f>S392*H392</f>
        <v>0</v>
      </c>
      <c r="AR392" s="21" t="s">
        <v>271</v>
      </c>
      <c r="AT392" s="21" t="s">
        <v>131</v>
      </c>
      <c r="AU392" s="21" t="s">
        <v>79</v>
      </c>
      <c r="AY392" s="21" t="s">
        <v>129</v>
      </c>
      <c r="BE392" s="160">
        <f>IF(N392="základní",J392,0)</f>
        <v>0</v>
      </c>
      <c r="BF392" s="160">
        <f>IF(N392="snížená",J392,0)</f>
        <v>0</v>
      </c>
      <c r="BG392" s="160">
        <f>IF(N392="zákl. přenesená",J392,0)</f>
        <v>0</v>
      </c>
      <c r="BH392" s="160">
        <f>IF(N392="sníž. přenesená",J392,0)</f>
        <v>0</v>
      </c>
      <c r="BI392" s="160">
        <f>IF(N392="nulová",J392,0)</f>
        <v>0</v>
      </c>
      <c r="BJ392" s="21" t="s">
        <v>77</v>
      </c>
      <c r="BK392" s="160">
        <f>ROUND(I392*H392,2)</f>
        <v>0</v>
      </c>
      <c r="BL392" s="21" t="s">
        <v>271</v>
      </c>
      <c r="BM392" s="21" t="s">
        <v>756</v>
      </c>
    </row>
    <row r="393" spans="2:65" s="11" customFormat="1">
      <c r="B393" s="164"/>
      <c r="D393" s="165" t="s">
        <v>190</v>
      </c>
      <c r="E393" s="166" t="s">
        <v>5</v>
      </c>
      <c r="F393" s="167" t="s">
        <v>757</v>
      </c>
      <c r="H393" s="168">
        <v>121.85</v>
      </c>
      <c r="L393" s="164"/>
      <c r="M393" s="169"/>
      <c r="N393" s="170"/>
      <c r="O393" s="170"/>
      <c r="P393" s="170"/>
      <c r="Q393" s="170"/>
      <c r="R393" s="170"/>
      <c r="S393" s="170"/>
      <c r="T393" s="171"/>
      <c r="AT393" s="166" t="s">
        <v>190</v>
      </c>
      <c r="AU393" s="166" t="s">
        <v>79</v>
      </c>
      <c r="AV393" s="11" t="s">
        <v>79</v>
      </c>
      <c r="AW393" s="11" t="s">
        <v>32</v>
      </c>
      <c r="AX393" s="11" t="s">
        <v>69</v>
      </c>
      <c r="AY393" s="166" t="s">
        <v>129</v>
      </c>
    </row>
    <row r="394" spans="2:65" s="11" customFormat="1">
      <c r="B394" s="164"/>
      <c r="D394" s="165" t="s">
        <v>190</v>
      </c>
      <c r="E394" s="166" t="s">
        <v>5</v>
      </c>
      <c r="F394" s="167" t="s">
        <v>691</v>
      </c>
      <c r="H394" s="168">
        <v>101.4</v>
      </c>
      <c r="L394" s="164"/>
      <c r="M394" s="169"/>
      <c r="N394" s="170"/>
      <c r="O394" s="170"/>
      <c r="P394" s="170"/>
      <c r="Q394" s="170"/>
      <c r="R394" s="170"/>
      <c r="S394" s="170"/>
      <c r="T394" s="171"/>
      <c r="AT394" s="166" t="s">
        <v>190</v>
      </c>
      <c r="AU394" s="166" t="s">
        <v>79</v>
      </c>
      <c r="AV394" s="11" t="s">
        <v>79</v>
      </c>
      <c r="AW394" s="11" t="s">
        <v>32</v>
      </c>
      <c r="AX394" s="11" t="s">
        <v>69</v>
      </c>
      <c r="AY394" s="166" t="s">
        <v>129</v>
      </c>
    </row>
    <row r="395" spans="2:65" s="11" customFormat="1">
      <c r="B395" s="164"/>
      <c r="D395" s="165" t="s">
        <v>190</v>
      </c>
      <c r="E395" s="166" t="s">
        <v>5</v>
      </c>
      <c r="F395" s="167" t="s">
        <v>758</v>
      </c>
      <c r="H395" s="168">
        <v>17.75</v>
      </c>
      <c r="L395" s="164"/>
      <c r="M395" s="169"/>
      <c r="N395" s="170"/>
      <c r="O395" s="170"/>
      <c r="P395" s="170"/>
      <c r="Q395" s="170"/>
      <c r="R395" s="170"/>
      <c r="S395" s="170"/>
      <c r="T395" s="171"/>
      <c r="AT395" s="166" t="s">
        <v>190</v>
      </c>
      <c r="AU395" s="166" t="s">
        <v>79</v>
      </c>
      <c r="AV395" s="11" t="s">
        <v>79</v>
      </c>
      <c r="AW395" s="11" t="s">
        <v>32</v>
      </c>
      <c r="AX395" s="11" t="s">
        <v>69</v>
      </c>
      <c r="AY395" s="166" t="s">
        <v>129</v>
      </c>
    </row>
    <row r="396" spans="2:65" s="1" customFormat="1" ht="16.5" customHeight="1">
      <c r="B396" s="149"/>
      <c r="C396" s="172" t="s">
        <v>759</v>
      </c>
      <c r="D396" s="172" t="s">
        <v>235</v>
      </c>
      <c r="E396" s="173" t="s">
        <v>760</v>
      </c>
      <c r="F396" s="174" t="s">
        <v>761</v>
      </c>
      <c r="G396" s="175" t="s">
        <v>243</v>
      </c>
      <c r="H396" s="176">
        <v>506.1</v>
      </c>
      <c r="I396" s="177"/>
      <c r="J396" s="177">
        <f>ROUND(I396*H396,2)</f>
        <v>0</v>
      </c>
      <c r="K396" s="174" t="s">
        <v>188</v>
      </c>
      <c r="L396" s="178"/>
      <c r="M396" s="179" t="s">
        <v>5</v>
      </c>
      <c r="N396" s="180" t="s">
        <v>40</v>
      </c>
      <c r="O396" s="158">
        <v>0</v>
      </c>
      <c r="P396" s="158">
        <f>O396*H396</f>
        <v>0</v>
      </c>
      <c r="Q396" s="158">
        <v>8.9999999999999998E-4</v>
      </c>
      <c r="R396" s="158">
        <f>Q396*H396</f>
        <v>0.45549000000000001</v>
      </c>
      <c r="S396" s="158">
        <v>0</v>
      </c>
      <c r="T396" s="159">
        <f>S396*H396</f>
        <v>0</v>
      </c>
      <c r="AR396" s="21" t="s">
        <v>350</v>
      </c>
      <c r="AT396" s="21" t="s">
        <v>235</v>
      </c>
      <c r="AU396" s="21" t="s">
        <v>79</v>
      </c>
      <c r="AY396" s="21" t="s">
        <v>129</v>
      </c>
      <c r="BE396" s="160">
        <f>IF(N396="základní",J396,0)</f>
        <v>0</v>
      </c>
      <c r="BF396" s="160">
        <f>IF(N396="snížená",J396,0)</f>
        <v>0</v>
      </c>
      <c r="BG396" s="160">
        <f>IF(N396="zákl. přenesená",J396,0)</f>
        <v>0</v>
      </c>
      <c r="BH396" s="160">
        <f>IF(N396="sníž. přenesená",J396,0)</f>
        <v>0</v>
      </c>
      <c r="BI396" s="160">
        <f>IF(N396="nulová",J396,0)</f>
        <v>0</v>
      </c>
      <c r="BJ396" s="21" t="s">
        <v>77</v>
      </c>
      <c r="BK396" s="160">
        <f>ROUND(I396*H396,2)</f>
        <v>0</v>
      </c>
      <c r="BL396" s="21" t="s">
        <v>271</v>
      </c>
      <c r="BM396" s="21" t="s">
        <v>762</v>
      </c>
    </row>
    <row r="397" spans="2:65" s="11" customFormat="1">
      <c r="B397" s="164"/>
      <c r="D397" s="165" t="s">
        <v>190</v>
      </c>
      <c r="F397" s="167" t="s">
        <v>763</v>
      </c>
      <c r="H397" s="168">
        <v>506.1</v>
      </c>
      <c r="L397" s="164"/>
      <c r="M397" s="169"/>
      <c r="N397" s="170"/>
      <c r="O397" s="170"/>
      <c r="P397" s="170"/>
      <c r="Q397" s="170"/>
      <c r="R397" s="170"/>
      <c r="S397" s="170"/>
      <c r="T397" s="171"/>
      <c r="AT397" s="166" t="s">
        <v>190</v>
      </c>
      <c r="AU397" s="166" t="s">
        <v>79</v>
      </c>
      <c r="AV397" s="11" t="s">
        <v>79</v>
      </c>
      <c r="AW397" s="11" t="s">
        <v>6</v>
      </c>
      <c r="AX397" s="11" t="s">
        <v>77</v>
      </c>
      <c r="AY397" s="166" t="s">
        <v>129</v>
      </c>
    </row>
    <row r="398" spans="2:65" s="1" customFormat="1" ht="25.5" customHeight="1">
      <c r="B398" s="149"/>
      <c r="C398" s="150" t="s">
        <v>764</v>
      </c>
      <c r="D398" s="150" t="s">
        <v>131</v>
      </c>
      <c r="E398" s="151" t="s">
        <v>765</v>
      </c>
      <c r="F398" s="152" t="s">
        <v>766</v>
      </c>
      <c r="G398" s="153" t="s">
        <v>243</v>
      </c>
      <c r="H398" s="154">
        <v>80.25</v>
      </c>
      <c r="I398" s="155"/>
      <c r="J398" s="155">
        <f>ROUND(I398*H398,2)</f>
        <v>0</v>
      </c>
      <c r="K398" s="152" t="s">
        <v>188</v>
      </c>
      <c r="L398" s="35"/>
      <c r="M398" s="156" t="s">
        <v>5</v>
      </c>
      <c r="N398" s="157" t="s">
        <v>40</v>
      </c>
      <c r="O398" s="158">
        <v>0.21099999999999999</v>
      </c>
      <c r="P398" s="158">
        <f>O398*H398</f>
        <v>16.932749999999999</v>
      </c>
      <c r="Q398" s="158">
        <v>6.0000000000000001E-3</v>
      </c>
      <c r="R398" s="158">
        <f>Q398*H398</f>
        <v>0.48149999999999998</v>
      </c>
      <c r="S398" s="158">
        <v>0</v>
      </c>
      <c r="T398" s="159">
        <f>S398*H398</f>
        <v>0</v>
      </c>
      <c r="AR398" s="21" t="s">
        <v>271</v>
      </c>
      <c r="AT398" s="21" t="s">
        <v>131</v>
      </c>
      <c r="AU398" s="21" t="s">
        <v>79</v>
      </c>
      <c r="AY398" s="21" t="s">
        <v>129</v>
      </c>
      <c r="BE398" s="160">
        <f>IF(N398="základní",J398,0)</f>
        <v>0</v>
      </c>
      <c r="BF398" s="160">
        <f>IF(N398="snížená",J398,0)</f>
        <v>0</v>
      </c>
      <c r="BG398" s="160">
        <f>IF(N398="zákl. přenesená",J398,0)</f>
        <v>0</v>
      </c>
      <c r="BH398" s="160">
        <f>IF(N398="sníž. přenesená",J398,0)</f>
        <v>0</v>
      </c>
      <c r="BI398" s="160">
        <f>IF(N398="nulová",J398,0)</f>
        <v>0</v>
      </c>
      <c r="BJ398" s="21" t="s">
        <v>77</v>
      </c>
      <c r="BK398" s="160">
        <f>ROUND(I398*H398,2)</f>
        <v>0</v>
      </c>
      <c r="BL398" s="21" t="s">
        <v>271</v>
      </c>
      <c r="BM398" s="21" t="s">
        <v>767</v>
      </c>
    </row>
    <row r="399" spans="2:65" s="11" customFormat="1">
      <c r="B399" s="164"/>
      <c r="D399" s="165" t="s">
        <v>190</v>
      </c>
      <c r="E399" s="166" t="s">
        <v>5</v>
      </c>
      <c r="F399" s="167" t="s">
        <v>768</v>
      </c>
      <c r="H399" s="168">
        <v>80.25</v>
      </c>
      <c r="L399" s="164"/>
      <c r="M399" s="169"/>
      <c r="N399" s="170"/>
      <c r="O399" s="170"/>
      <c r="P399" s="170"/>
      <c r="Q399" s="170"/>
      <c r="R399" s="170"/>
      <c r="S399" s="170"/>
      <c r="T399" s="171"/>
      <c r="AT399" s="166" t="s">
        <v>190</v>
      </c>
      <c r="AU399" s="166" t="s">
        <v>79</v>
      </c>
      <c r="AV399" s="11" t="s">
        <v>79</v>
      </c>
      <c r="AW399" s="11" t="s">
        <v>32</v>
      </c>
      <c r="AX399" s="11" t="s">
        <v>77</v>
      </c>
      <c r="AY399" s="166" t="s">
        <v>129</v>
      </c>
    </row>
    <row r="400" spans="2:65" s="1" customFormat="1" ht="16.5" customHeight="1">
      <c r="B400" s="149"/>
      <c r="C400" s="172" t="s">
        <v>769</v>
      </c>
      <c r="D400" s="172" t="s">
        <v>235</v>
      </c>
      <c r="E400" s="173" t="s">
        <v>770</v>
      </c>
      <c r="F400" s="174" t="s">
        <v>771</v>
      </c>
      <c r="G400" s="175" t="s">
        <v>243</v>
      </c>
      <c r="H400" s="176">
        <v>81.855000000000004</v>
      </c>
      <c r="I400" s="177"/>
      <c r="J400" s="177">
        <f>ROUND(I400*H400,2)</f>
        <v>0</v>
      </c>
      <c r="K400" s="174" t="s">
        <v>188</v>
      </c>
      <c r="L400" s="178"/>
      <c r="M400" s="179" t="s">
        <v>5</v>
      </c>
      <c r="N400" s="180" t="s">
        <v>40</v>
      </c>
      <c r="O400" s="158">
        <v>0</v>
      </c>
      <c r="P400" s="158">
        <f>O400*H400</f>
        <v>0</v>
      </c>
      <c r="Q400" s="158">
        <v>1.1999999999999999E-3</v>
      </c>
      <c r="R400" s="158">
        <f>Q400*H400</f>
        <v>9.8225999999999994E-2</v>
      </c>
      <c r="S400" s="158">
        <v>0</v>
      </c>
      <c r="T400" s="159">
        <f>S400*H400</f>
        <v>0</v>
      </c>
      <c r="AR400" s="21" t="s">
        <v>350</v>
      </c>
      <c r="AT400" s="21" t="s">
        <v>235</v>
      </c>
      <c r="AU400" s="21" t="s">
        <v>79</v>
      </c>
      <c r="AY400" s="21" t="s">
        <v>129</v>
      </c>
      <c r="BE400" s="160">
        <f>IF(N400="základní",J400,0)</f>
        <v>0</v>
      </c>
      <c r="BF400" s="160">
        <f>IF(N400="snížená",J400,0)</f>
        <v>0</v>
      </c>
      <c r="BG400" s="160">
        <f>IF(N400="zákl. přenesená",J400,0)</f>
        <v>0</v>
      </c>
      <c r="BH400" s="160">
        <f>IF(N400="sníž. přenesená",J400,0)</f>
        <v>0</v>
      </c>
      <c r="BI400" s="160">
        <f>IF(N400="nulová",J400,0)</f>
        <v>0</v>
      </c>
      <c r="BJ400" s="21" t="s">
        <v>77</v>
      </c>
      <c r="BK400" s="160">
        <f>ROUND(I400*H400,2)</f>
        <v>0</v>
      </c>
      <c r="BL400" s="21" t="s">
        <v>271</v>
      </c>
      <c r="BM400" s="21" t="s">
        <v>772</v>
      </c>
    </row>
    <row r="401" spans="2:65" s="11" customFormat="1">
      <c r="B401" s="164"/>
      <c r="D401" s="165" t="s">
        <v>190</v>
      </c>
      <c r="F401" s="167" t="s">
        <v>773</v>
      </c>
      <c r="H401" s="168">
        <v>81.855000000000004</v>
      </c>
      <c r="L401" s="164"/>
      <c r="M401" s="169"/>
      <c r="N401" s="170"/>
      <c r="O401" s="170"/>
      <c r="P401" s="170"/>
      <c r="Q401" s="170"/>
      <c r="R401" s="170"/>
      <c r="S401" s="170"/>
      <c r="T401" s="171"/>
      <c r="AT401" s="166" t="s">
        <v>190</v>
      </c>
      <c r="AU401" s="166" t="s">
        <v>79</v>
      </c>
      <c r="AV401" s="11" t="s">
        <v>79</v>
      </c>
      <c r="AW401" s="11" t="s">
        <v>6</v>
      </c>
      <c r="AX401" s="11" t="s">
        <v>77</v>
      </c>
      <c r="AY401" s="166" t="s">
        <v>129</v>
      </c>
    </row>
    <row r="402" spans="2:65" s="1" customFormat="1" ht="25.5" customHeight="1">
      <c r="B402" s="149"/>
      <c r="C402" s="150" t="s">
        <v>774</v>
      </c>
      <c r="D402" s="150" t="s">
        <v>131</v>
      </c>
      <c r="E402" s="151" t="s">
        <v>775</v>
      </c>
      <c r="F402" s="152" t="s">
        <v>776</v>
      </c>
      <c r="G402" s="153" t="s">
        <v>243</v>
      </c>
      <c r="H402" s="154">
        <v>241</v>
      </c>
      <c r="I402" s="155"/>
      <c r="J402" s="155">
        <f>ROUND(I402*H402,2)</f>
        <v>0</v>
      </c>
      <c r="K402" s="152" t="s">
        <v>188</v>
      </c>
      <c r="L402" s="35"/>
      <c r="M402" s="156" t="s">
        <v>5</v>
      </c>
      <c r="N402" s="157" t="s">
        <v>40</v>
      </c>
      <c r="O402" s="158">
        <v>2.5000000000000001E-2</v>
      </c>
      <c r="P402" s="158">
        <f>O402*H402</f>
        <v>6.0250000000000004</v>
      </c>
      <c r="Q402" s="158">
        <v>0</v>
      </c>
      <c r="R402" s="158">
        <f>Q402*H402</f>
        <v>0</v>
      </c>
      <c r="S402" s="158">
        <v>0</v>
      </c>
      <c r="T402" s="159">
        <f>S402*H402</f>
        <v>0</v>
      </c>
      <c r="AR402" s="21" t="s">
        <v>271</v>
      </c>
      <c r="AT402" s="21" t="s">
        <v>131</v>
      </c>
      <c r="AU402" s="21" t="s">
        <v>79</v>
      </c>
      <c r="AY402" s="21" t="s">
        <v>129</v>
      </c>
      <c r="BE402" s="160">
        <f>IF(N402="základní",J402,0)</f>
        <v>0</v>
      </c>
      <c r="BF402" s="160">
        <f>IF(N402="snížená",J402,0)</f>
        <v>0</v>
      </c>
      <c r="BG402" s="160">
        <f>IF(N402="zákl. přenesená",J402,0)</f>
        <v>0</v>
      </c>
      <c r="BH402" s="160">
        <f>IF(N402="sníž. přenesená",J402,0)</f>
        <v>0</v>
      </c>
      <c r="BI402" s="160">
        <f>IF(N402="nulová",J402,0)</f>
        <v>0</v>
      </c>
      <c r="BJ402" s="21" t="s">
        <v>77</v>
      </c>
      <c r="BK402" s="160">
        <f>ROUND(I402*H402,2)</f>
        <v>0</v>
      </c>
      <c r="BL402" s="21" t="s">
        <v>271</v>
      </c>
      <c r="BM402" s="21" t="s">
        <v>777</v>
      </c>
    </row>
    <row r="403" spans="2:65" s="1" customFormat="1" ht="16.5" customHeight="1">
      <c r="B403" s="149"/>
      <c r="C403" s="172" t="s">
        <v>778</v>
      </c>
      <c r="D403" s="172" t="s">
        <v>235</v>
      </c>
      <c r="E403" s="173" t="s">
        <v>779</v>
      </c>
      <c r="F403" s="174" t="s">
        <v>780</v>
      </c>
      <c r="G403" s="175" t="s">
        <v>243</v>
      </c>
      <c r="H403" s="176">
        <v>265.10000000000002</v>
      </c>
      <c r="I403" s="177"/>
      <c r="J403" s="177">
        <f>ROUND(I403*H403,2)</f>
        <v>0</v>
      </c>
      <c r="K403" s="174" t="s">
        <v>188</v>
      </c>
      <c r="L403" s="178"/>
      <c r="M403" s="179" t="s">
        <v>5</v>
      </c>
      <c r="N403" s="180" t="s">
        <v>40</v>
      </c>
      <c r="O403" s="158">
        <v>0</v>
      </c>
      <c r="P403" s="158">
        <f>O403*H403</f>
        <v>0</v>
      </c>
      <c r="Q403" s="158">
        <v>1.1E-4</v>
      </c>
      <c r="R403" s="158">
        <f>Q403*H403</f>
        <v>2.9161000000000003E-2</v>
      </c>
      <c r="S403" s="158">
        <v>0</v>
      </c>
      <c r="T403" s="159">
        <f>S403*H403</f>
        <v>0</v>
      </c>
      <c r="AR403" s="21" t="s">
        <v>350</v>
      </c>
      <c r="AT403" s="21" t="s">
        <v>235</v>
      </c>
      <c r="AU403" s="21" t="s">
        <v>79</v>
      </c>
      <c r="AY403" s="21" t="s">
        <v>129</v>
      </c>
      <c r="BE403" s="160">
        <f>IF(N403="základní",J403,0)</f>
        <v>0</v>
      </c>
      <c r="BF403" s="160">
        <f>IF(N403="snížená",J403,0)</f>
        <v>0</v>
      </c>
      <c r="BG403" s="160">
        <f>IF(N403="zákl. přenesená",J403,0)</f>
        <v>0</v>
      </c>
      <c r="BH403" s="160">
        <f>IF(N403="sníž. přenesená",J403,0)</f>
        <v>0</v>
      </c>
      <c r="BI403" s="160">
        <f>IF(N403="nulová",J403,0)</f>
        <v>0</v>
      </c>
      <c r="BJ403" s="21" t="s">
        <v>77</v>
      </c>
      <c r="BK403" s="160">
        <f>ROUND(I403*H403,2)</f>
        <v>0</v>
      </c>
      <c r="BL403" s="21" t="s">
        <v>271</v>
      </c>
      <c r="BM403" s="21" t="s">
        <v>781</v>
      </c>
    </row>
    <row r="404" spans="2:65" s="11" customFormat="1">
      <c r="B404" s="164"/>
      <c r="D404" s="165" t="s">
        <v>190</v>
      </c>
      <c r="F404" s="167" t="s">
        <v>782</v>
      </c>
      <c r="H404" s="168">
        <v>265.10000000000002</v>
      </c>
      <c r="L404" s="164"/>
      <c r="M404" s="169"/>
      <c r="N404" s="170"/>
      <c r="O404" s="170"/>
      <c r="P404" s="170"/>
      <c r="Q404" s="170"/>
      <c r="R404" s="170"/>
      <c r="S404" s="170"/>
      <c r="T404" s="171"/>
      <c r="AT404" s="166" t="s">
        <v>190</v>
      </c>
      <c r="AU404" s="166" t="s">
        <v>79</v>
      </c>
      <c r="AV404" s="11" t="s">
        <v>79</v>
      </c>
      <c r="AW404" s="11" t="s">
        <v>6</v>
      </c>
      <c r="AX404" s="11" t="s">
        <v>77</v>
      </c>
      <c r="AY404" s="166" t="s">
        <v>129</v>
      </c>
    </row>
    <row r="405" spans="2:65" s="1" customFormat="1" ht="16.5" customHeight="1">
      <c r="B405" s="149"/>
      <c r="C405" s="150" t="s">
        <v>783</v>
      </c>
      <c r="D405" s="150" t="s">
        <v>131</v>
      </c>
      <c r="E405" s="151" t="s">
        <v>784</v>
      </c>
      <c r="F405" s="152" t="s">
        <v>785</v>
      </c>
      <c r="G405" s="153" t="s">
        <v>735</v>
      </c>
      <c r="H405" s="154">
        <v>1972.7670000000001</v>
      </c>
      <c r="I405" s="155"/>
      <c r="J405" s="155">
        <f>ROUND(I405*H405,2)</f>
        <v>0</v>
      </c>
      <c r="K405" s="152" t="s">
        <v>188</v>
      </c>
      <c r="L405" s="35"/>
      <c r="M405" s="156" t="s">
        <v>5</v>
      </c>
      <c r="N405" s="157" t="s">
        <v>40</v>
      </c>
      <c r="O405" s="158">
        <v>0</v>
      </c>
      <c r="P405" s="158">
        <f>O405*H405</f>
        <v>0</v>
      </c>
      <c r="Q405" s="158">
        <v>0</v>
      </c>
      <c r="R405" s="158">
        <f>Q405*H405</f>
        <v>0</v>
      </c>
      <c r="S405" s="158">
        <v>0</v>
      </c>
      <c r="T405" s="159">
        <f>S405*H405</f>
        <v>0</v>
      </c>
      <c r="AR405" s="21" t="s">
        <v>271</v>
      </c>
      <c r="AT405" s="21" t="s">
        <v>131</v>
      </c>
      <c r="AU405" s="21" t="s">
        <v>79</v>
      </c>
      <c r="AY405" s="21" t="s">
        <v>129</v>
      </c>
      <c r="BE405" s="160">
        <f>IF(N405="základní",J405,0)</f>
        <v>0</v>
      </c>
      <c r="BF405" s="160">
        <f>IF(N405="snížená",J405,0)</f>
        <v>0</v>
      </c>
      <c r="BG405" s="160">
        <f>IF(N405="zákl. přenesená",J405,0)</f>
        <v>0</v>
      </c>
      <c r="BH405" s="160">
        <f>IF(N405="sníž. přenesená",J405,0)</f>
        <v>0</v>
      </c>
      <c r="BI405" s="160">
        <f>IF(N405="nulová",J405,0)</f>
        <v>0</v>
      </c>
      <c r="BJ405" s="21" t="s">
        <v>77</v>
      </c>
      <c r="BK405" s="160">
        <f>ROUND(I405*H405,2)</f>
        <v>0</v>
      </c>
      <c r="BL405" s="21" t="s">
        <v>271</v>
      </c>
      <c r="BM405" s="21" t="s">
        <v>786</v>
      </c>
    </row>
    <row r="406" spans="2:65" s="10" customFormat="1" ht="29.85" customHeight="1">
      <c r="B406" s="137"/>
      <c r="D406" s="138" t="s">
        <v>68</v>
      </c>
      <c r="E406" s="147" t="s">
        <v>787</v>
      </c>
      <c r="F406" s="147" t="s">
        <v>788</v>
      </c>
      <c r="J406" s="148">
        <f>BK406</f>
        <v>0</v>
      </c>
      <c r="L406" s="137"/>
      <c r="M406" s="141"/>
      <c r="N406" s="142"/>
      <c r="O406" s="142"/>
      <c r="P406" s="143">
        <f>SUM(P407:P437)</f>
        <v>247.55288400000001</v>
      </c>
      <c r="Q406" s="142"/>
      <c r="R406" s="143">
        <f>SUM(R407:R437)</f>
        <v>9.683013680000002</v>
      </c>
      <c r="S406" s="142"/>
      <c r="T406" s="144">
        <f>SUM(T407:T437)</f>
        <v>0</v>
      </c>
      <c r="AR406" s="138" t="s">
        <v>79</v>
      </c>
      <c r="AT406" s="145" t="s">
        <v>68</v>
      </c>
      <c r="AU406" s="145" t="s">
        <v>77</v>
      </c>
      <c r="AY406" s="138" t="s">
        <v>129</v>
      </c>
      <c r="BK406" s="146">
        <f>SUM(BK407:BK437)</f>
        <v>0</v>
      </c>
    </row>
    <row r="407" spans="2:65" s="1" customFormat="1" ht="16.5" customHeight="1">
      <c r="B407" s="149"/>
      <c r="C407" s="150" t="s">
        <v>789</v>
      </c>
      <c r="D407" s="150" t="s">
        <v>131</v>
      </c>
      <c r="E407" s="151" t="s">
        <v>790</v>
      </c>
      <c r="F407" s="152" t="s">
        <v>791</v>
      </c>
      <c r="G407" s="153" t="s">
        <v>243</v>
      </c>
      <c r="H407" s="154">
        <v>67.311999999999998</v>
      </c>
      <c r="I407" s="155"/>
      <c r="J407" s="155">
        <f>ROUND(I407*H407,2)</f>
        <v>0</v>
      </c>
      <c r="K407" s="152" t="s">
        <v>188</v>
      </c>
      <c r="L407" s="35"/>
      <c r="M407" s="156" t="s">
        <v>5</v>
      </c>
      <c r="N407" s="157" t="s">
        <v>40</v>
      </c>
      <c r="O407" s="158">
        <v>0.29199999999999998</v>
      </c>
      <c r="P407" s="158">
        <f>O407*H407</f>
        <v>19.655103999999998</v>
      </c>
      <c r="Q407" s="158">
        <v>0</v>
      </c>
      <c r="R407" s="158">
        <f>Q407*H407</f>
        <v>0</v>
      </c>
      <c r="S407" s="158">
        <v>0</v>
      </c>
      <c r="T407" s="159">
        <f>S407*H407</f>
        <v>0</v>
      </c>
      <c r="AR407" s="21" t="s">
        <v>271</v>
      </c>
      <c r="AT407" s="21" t="s">
        <v>131</v>
      </c>
      <c r="AU407" s="21" t="s">
        <v>79</v>
      </c>
      <c r="AY407" s="21" t="s">
        <v>129</v>
      </c>
      <c r="BE407" s="160">
        <f>IF(N407="základní",J407,0)</f>
        <v>0</v>
      </c>
      <c r="BF407" s="160">
        <f>IF(N407="snížená",J407,0)</f>
        <v>0</v>
      </c>
      <c r="BG407" s="160">
        <f>IF(N407="zákl. přenesená",J407,0)</f>
        <v>0</v>
      </c>
      <c r="BH407" s="160">
        <f>IF(N407="sníž. přenesená",J407,0)</f>
        <v>0</v>
      </c>
      <c r="BI407" s="160">
        <f>IF(N407="nulová",J407,0)</f>
        <v>0</v>
      </c>
      <c r="BJ407" s="21" t="s">
        <v>77</v>
      </c>
      <c r="BK407" s="160">
        <f>ROUND(I407*H407,2)</f>
        <v>0</v>
      </c>
      <c r="BL407" s="21" t="s">
        <v>271</v>
      </c>
      <c r="BM407" s="21" t="s">
        <v>792</v>
      </c>
    </row>
    <row r="408" spans="2:65" s="11" customFormat="1">
      <c r="B408" s="164"/>
      <c r="D408" s="165" t="s">
        <v>190</v>
      </c>
      <c r="E408" s="166" t="s">
        <v>5</v>
      </c>
      <c r="F408" s="167" t="s">
        <v>793</v>
      </c>
      <c r="H408" s="168">
        <v>19.53</v>
      </c>
      <c r="L408" s="164"/>
      <c r="M408" s="169"/>
      <c r="N408" s="170"/>
      <c r="O408" s="170"/>
      <c r="P408" s="170"/>
      <c r="Q408" s="170"/>
      <c r="R408" s="170"/>
      <c r="S408" s="170"/>
      <c r="T408" s="171"/>
      <c r="AT408" s="166" t="s">
        <v>190</v>
      </c>
      <c r="AU408" s="166" t="s">
        <v>79</v>
      </c>
      <c r="AV408" s="11" t="s">
        <v>79</v>
      </c>
      <c r="AW408" s="11" t="s">
        <v>32</v>
      </c>
      <c r="AX408" s="11" t="s">
        <v>69</v>
      </c>
      <c r="AY408" s="166" t="s">
        <v>129</v>
      </c>
    </row>
    <row r="409" spans="2:65" s="11" customFormat="1" ht="24">
      <c r="B409" s="164"/>
      <c r="D409" s="165" t="s">
        <v>190</v>
      </c>
      <c r="E409" s="166" t="s">
        <v>5</v>
      </c>
      <c r="F409" s="167" t="s">
        <v>794</v>
      </c>
      <c r="H409" s="168">
        <v>18.597999999999999</v>
      </c>
      <c r="L409" s="164"/>
      <c r="M409" s="169"/>
      <c r="N409" s="170"/>
      <c r="O409" s="170"/>
      <c r="P409" s="170"/>
      <c r="Q409" s="170"/>
      <c r="R409" s="170"/>
      <c r="S409" s="170"/>
      <c r="T409" s="171"/>
      <c r="AT409" s="166" t="s">
        <v>190</v>
      </c>
      <c r="AU409" s="166" t="s">
        <v>79</v>
      </c>
      <c r="AV409" s="11" t="s">
        <v>79</v>
      </c>
      <c r="AW409" s="11" t="s">
        <v>32</v>
      </c>
      <c r="AX409" s="11" t="s">
        <v>69</v>
      </c>
      <c r="AY409" s="166" t="s">
        <v>129</v>
      </c>
    </row>
    <row r="410" spans="2:65" s="11" customFormat="1">
      <c r="B410" s="164"/>
      <c r="D410" s="165" t="s">
        <v>190</v>
      </c>
      <c r="E410" s="166" t="s">
        <v>5</v>
      </c>
      <c r="F410" s="167" t="s">
        <v>795</v>
      </c>
      <c r="H410" s="168">
        <v>29.184000000000001</v>
      </c>
      <c r="L410" s="164"/>
      <c r="M410" s="169"/>
      <c r="N410" s="170"/>
      <c r="O410" s="170"/>
      <c r="P410" s="170"/>
      <c r="Q410" s="170"/>
      <c r="R410" s="170"/>
      <c r="S410" s="170"/>
      <c r="T410" s="171"/>
      <c r="AT410" s="166" t="s">
        <v>190</v>
      </c>
      <c r="AU410" s="166" t="s">
        <v>79</v>
      </c>
      <c r="AV410" s="11" t="s">
        <v>79</v>
      </c>
      <c r="AW410" s="11" t="s">
        <v>32</v>
      </c>
      <c r="AX410" s="11" t="s">
        <v>69</v>
      </c>
      <c r="AY410" s="166" t="s">
        <v>129</v>
      </c>
    </row>
    <row r="411" spans="2:65" s="1" customFormat="1" ht="25.5" customHeight="1">
      <c r="B411" s="149"/>
      <c r="C411" s="150" t="s">
        <v>796</v>
      </c>
      <c r="D411" s="150" t="s">
        <v>131</v>
      </c>
      <c r="E411" s="151" t="s">
        <v>797</v>
      </c>
      <c r="F411" s="152" t="s">
        <v>798</v>
      </c>
      <c r="G411" s="153" t="s">
        <v>317</v>
      </c>
      <c r="H411" s="154">
        <v>90.78</v>
      </c>
      <c r="I411" s="155"/>
      <c r="J411" s="155">
        <f>ROUND(I411*H411,2)</f>
        <v>0</v>
      </c>
      <c r="K411" s="152" t="s">
        <v>188</v>
      </c>
      <c r="L411" s="35"/>
      <c r="M411" s="156" t="s">
        <v>5</v>
      </c>
      <c r="N411" s="157" t="s">
        <v>40</v>
      </c>
      <c r="O411" s="158">
        <v>0.45400000000000001</v>
      </c>
      <c r="P411" s="158">
        <f>O411*H411</f>
        <v>41.214120000000001</v>
      </c>
      <c r="Q411" s="158">
        <v>0</v>
      </c>
      <c r="R411" s="158">
        <f>Q411*H411</f>
        <v>0</v>
      </c>
      <c r="S411" s="158">
        <v>0</v>
      </c>
      <c r="T411" s="159">
        <f>S411*H411</f>
        <v>0</v>
      </c>
      <c r="AR411" s="21" t="s">
        <v>271</v>
      </c>
      <c r="AT411" s="21" t="s">
        <v>131</v>
      </c>
      <c r="AU411" s="21" t="s">
        <v>79</v>
      </c>
      <c r="AY411" s="21" t="s">
        <v>129</v>
      </c>
      <c r="BE411" s="160">
        <f>IF(N411="základní",J411,0)</f>
        <v>0</v>
      </c>
      <c r="BF411" s="160">
        <f>IF(N411="snížená",J411,0)</f>
        <v>0</v>
      </c>
      <c r="BG411" s="160">
        <f>IF(N411="zákl. přenesená",J411,0)</f>
        <v>0</v>
      </c>
      <c r="BH411" s="160">
        <f>IF(N411="sníž. přenesená",J411,0)</f>
        <v>0</v>
      </c>
      <c r="BI411" s="160">
        <f>IF(N411="nulová",J411,0)</f>
        <v>0</v>
      </c>
      <c r="BJ411" s="21" t="s">
        <v>77</v>
      </c>
      <c r="BK411" s="160">
        <f>ROUND(I411*H411,2)</f>
        <v>0</v>
      </c>
      <c r="BL411" s="21" t="s">
        <v>271</v>
      </c>
      <c r="BM411" s="21" t="s">
        <v>799</v>
      </c>
    </row>
    <row r="412" spans="2:65" s="11" customFormat="1">
      <c r="B412" s="164"/>
      <c r="D412" s="165" t="s">
        <v>190</v>
      </c>
      <c r="E412" s="166" t="s">
        <v>5</v>
      </c>
      <c r="F412" s="167" t="s">
        <v>800</v>
      </c>
      <c r="H412" s="168">
        <v>46.5</v>
      </c>
      <c r="L412" s="164"/>
      <c r="M412" s="169"/>
      <c r="N412" s="170"/>
      <c r="O412" s="170"/>
      <c r="P412" s="170"/>
      <c r="Q412" s="170"/>
      <c r="R412" s="170"/>
      <c r="S412" s="170"/>
      <c r="T412" s="171"/>
      <c r="AT412" s="166" t="s">
        <v>190</v>
      </c>
      <c r="AU412" s="166" t="s">
        <v>79</v>
      </c>
      <c r="AV412" s="11" t="s">
        <v>79</v>
      </c>
      <c r="AW412" s="11" t="s">
        <v>32</v>
      </c>
      <c r="AX412" s="11" t="s">
        <v>69</v>
      </c>
      <c r="AY412" s="166" t="s">
        <v>129</v>
      </c>
    </row>
    <row r="413" spans="2:65" s="11" customFormat="1" ht="24">
      <c r="B413" s="164"/>
      <c r="D413" s="165" t="s">
        <v>190</v>
      </c>
      <c r="E413" s="166" t="s">
        <v>5</v>
      </c>
      <c r="F413" s="167" t="s">
        <v>801</v>
      </c>
      <c r="H413" s="168">
        <v>44.28</v>
      </c>
      <c r="L413" s="164"/>
      <c r="M413" s="169"/>
      <c r="N413" s="170"/>
      <c r="O413" s="170"/>
      <c r="P413" s="170"/>
      <c r="Q413" s="170"/>
      <c r="R413" s="170"/>
      <c r="S413" s="170"/>
      <c r="T413" s="171"/>
      <c r="AT413" s="166" t="s">
        <v>190</v>
      </c>
      <c r="AU413" s="166" t="s">
        <v>79</v>
      </c>
      <c r="AV413" s="11" t="s">
        <v>79</v>
      </c>
      <c r="AW413" s="11" t="s">
        <v>32</v>
      </c>
      <c r="AX413" s="11" t="s">
        <v>69</v>
      </c>
      <c r="AY413" s="166" t="s">
        <v>129</v>
      </c>
    </row>
    <row r="414" spans="2:65" s="1" customFormat="1" ht="25.5" customHeight="1">
      <c r="B414" s="149"/>
      <c r="C414" s="150" t="s">
        <v>802</v>
      </c>
      <c r="D414" s="150" t="s">
        <v>131</v>
      </c>
      <c r="E414" s="151" t="s">
        <v>803</v>
      </c>
      <c r="F414" s="152" t="s">
        <v>804</v>
      </c>
      <c r="G414" s="153" t="s">
        <v>317</v>
      </c>
      <c r="H414" s="154">
        <v>45.6</v>
      </c>
      <c r="I414" s="155"/>
      <c r="J414" s="155">
        <f>ROUND(I414*H414,2)</f>
        <v>0</v>
      </c>
      <c r="K414" s="152" t="s">
        <v>188</v>
      </c>
      <c r="L414" s="35"/>
      <c r="M414" s="156" t="s">
        <v>5</v>
      </c>
      <c r="N414" s="157" t="s">
        <v>40</v>
      </c>
      <c r="O414" s="158">
        <v>0.57499999999999996</v>
      </c>
      <c r="P414" s="158">
        <f>O414*H414</f>
        <v>26.22</v>
      </c>
      <c r="Q414" s="158">
        <v>0</v>
      </c>
      <c r="R414" s="158">
        <f>Q414*H414</f>
        <v>0</v>
      </c>
      <c r="S414" s="158">
        <v>0</v>
      </c>
      <c r="T414" s="159">
        <f>S414*H414</f>
        <v>0</v>
      </c>
      <c r="AR414" s="21" t="s">
        <v>271</v>
      </c>
      <c r="AT414" s="21" t="s">
        <v>131</v>
      </c>
      <c r="AU414" s="21" t="s">
        <v>79</v>
      </c>
      <c r="AY414" s="21" t="s">
        <v>129</v>
      </c>
      <c r="BE414" s="160">
        <f>IF(N414="základní",J414,0)</f>
        <v>0</v>
      </c>
      <c r="BF414" s="160">
        <f>IF(N414="snížená",J414,0)</f>
        <v>0</v>
      </c>
      <c r="BG414" s="160">
        <f>IF(N414="zákl. přenesená",J414,0)</f>
        <v>0</v>
      </c>
      <c r="BH414" s="160">
        <f>IF(N414="sníž. přenesená",J414,0)</f>
        <v>0</v>
      </c>
      <c r="BI414" s="160">
        <f>IF(N414="nulová",J414,0)</f>
        <v>0</v>
      </c>
      <c r="BJ414" s="21" t="s">
        <v>77</v>
      </c>
      <c r="BK414" s="160">
        <f>ROUND(I414*H414,2)</f>
        <v>0</v>
      </c>
      <c r="BL414" s="21" t="s">
        <v>271</v>
      </c>
      <c r="BM414" s="21" t="s">
        <v>805</v>
      </c>
    </row>
    <row r="415" spans="2:65" s="11" customFormat="1">
      <c r="B415" s="164"/>
      <c r="D415" s="165" t="s">
        <v>190</v>
      </c>
      <c r="E415" s="166" t="s">
        <v>5</v>
      </c>
      <c r="F415" s="167" t="s">
        <v>806</v>
      </c>
      <c r="H415" s="168">
        <v>45.6</v>
      </c>
      <c r="L415" s="164"/>
      <c r="M415" s="169"/>
      <c r="N415" s="170"/>
      <c r="O415" s="170"/>
      <c r="P415" s="170"/>
      <c r="Q415" s="170"/>
      <c r="R415" s="170"/>
      <c r="S415" s="170"/>
      <c r="T415" s="171"/>
      <c r="AT415" s="166" t="s">
        <v>190</v>
      </c>
      <c r="AU415" s="166" t="s">
        <v>79</v>
      </c>
      <c r="AV415" s="11" t="s">
        <v>79</v>
      </c>
      <c r="AW415" s="11" t="s">
        <v>32</v>
      </c>
      <c r="AX415" s="11" t="s">
        <v>69</v>
      </c>
      <c r="AY415" s="166" t="s">
        <v>129</v>
      </c>
    </row>
    <row r="416" spans="2:65" s="1" customFormat="1" ht="16.5" customHeight="1">
      <c r="B416" s="149"/>
      <c r="C416" s="172" t="s">
        <v>807</v>
      </c>
      <c r="D416" s="172" t="s">
        <v>235</v>
      </c>
      <c r="E416" s="173" t="s">
        <v>808</v>
      </c>
      <c r="F416" s="174" t="s">
        <v>809</v>
      </c>
      <c r="G416" s="175" t="s">
        <v>187</v>
      </c>
      <c r="H416" s="176">
        <v>3.2210000000000001</v>
      </c>
      <c r="I416" s="177"/>
      <c r="J416" s="177">
        <f>ROUND(I416*H416,2)</f>
        <v>0</v>
      </c>
      <c r="K416" s="174" t="s">
        <v>188</v>
      </c>
      <c r="L416" s="178"/>
      <c r="M416" s="179" t="s">
        <v>5</v>
      </c>
      <c r="N416" s="180" t="s">
        <v>40</v>
      </c>
      <c r="O416" s="158">
        <v>0</v>
      </c>
      <c r="P416" s="158">
        <f>O416*H416</f>
        <v>0</v>
      </c>
      <c r="Q416" s="158">
        <v>0.55000000000000004</v>
      </c>
      <c r="R416" s="158">
        <f>Q416*H416</f>
        <v>1.7715500000000002</v>
      </c>
      <c r="S416" s="158">
        <v>0</v>
      </c>
      <c r="T416" s="159">
        <f>S416*H416</f>
        <v>0</v>
      </c>
      <c r="AR416" s="21" t="s">
        <v>350</v>
      </c>
      <c r="AT416" s="21" t="s">
        <v>235</v>
      </c>
      <c r="AU416" s="21" t="s">
        <v>79</v>
      </c>
      <c r="AY416" s="21" t="s">
        <v>129</v>
      </c>
      <c r="BE416" s="160">
        <f>IF(N416="základní",J416,0)</f>
        <v>0</v>
      </c>
      <c r="BF416" s="160">
        <f>IF(N416="snížená",J416,0)</f>
        <v>0</v>
      </c>
      <c r="BG416" s="160">
        <f>IF(N416="zákl. přenesená",J416,0)</f>
        <v>0</v>
      </c>
      <c r="BH416" s="160">
        <f>IF(N416="sníž. přenesená",J416,0)</f>
        <v>0</v>
      </c>
      <c r="BI416" s="160">
        <f>IF(N416="nulová",J416,0)</f>
        <v>0</v>
      </c>
      <c r="BJ416" s="21" t="s">
        <v>77</v>
      </c>
      <c r="BK416" s="160">
        <f>ROUND(I416*H416,2)</f>
        <v>0</v>
      </c>
      <c r="BL416" s="21" t="s">
        <v>271</v>
      </c>
      <c r="BM416" s="21" t="s">
        <v>810</v>
      </c>
    </row>
    <row r="417" spans="2:65" s="11" customFormat="1">
      <c r="B417" s="164"/>
      <c r="D417" s="165" t="s">
        <v>190</v>
      </c>
      <c r="E417" s="166" t="s">
        <v>5</v>
      </c>
      <c r="F417" s="167" t="s">
        <v>811</v>
      </c>
      <c r="H417" s="168">
        <v>0.91100000000000003</v>
      </c>
      <c r="L417" s="164"/>
      <c r="M417" s="169"/>
      <c r="N417" s="170"/>
      <c r="O417" s="170"/>
      <c r="P417" s="170"/>
      <c r="Q417" s="170"/>
      <c r="R417" s="170"/>
      <c r="S417" s="170"/>
      <c r="T417" s="171"/>
      <c r="AT417" s="166" t="s">
        <v>190</v>
      </c>
      <c r="AU417" s="166" t="s">
        <v>79</v>
      </c>
      <c r="AV417" s="11" t="s">
        <v>79</v>
      </c>
      <c r="AW417" s="11" t="s">
        <v>32</v>
      </c>
      <c r="AX417" s="11" t="s">
        <v>69</v>
      </c>
      <c r="AY417" s="166" t="s">
        <v>129</v>
      </c>
    </row>
    <row r="418" spans="2:65" s="11" customFormat="1" ht="24">
      <c r="B418" s="164"/>
      <c r="D418" s="165" t="s">
        <v>190</v>
      </c>
      <c r="E418" s="166" t="s">
        <v>5</v>
      </c>
      <c r="F418" s="167" t="s">
        <v>812</v>
      </c>
      <c r="H418" s="168">
        <v>0.86799999999999999</v>
      </c>
      <c r="L418" s="164"/>
      <c r="M418" s="169"/>
      <c r="N418" s="170"/>
      <c r="O418" s="170"/>
      <c r="P418" s="170"/>
      <c r="Q418" s="170"/>
      <c r="R418" s="170"/>
      <c r="S418" s="170"/>
      <c r="T418" s="171"/>
      <c r="AT418" s="166" t="s">
        <v>190</v>
      </c>
      <c r="AU418" s="166" t="s">
        <v>79</v>
      </c>
      <c r="AV418" s="11" t="s">
        <v>79</v>
      </c>
      <c r="AW418" s="11" t="s">
        <v>32</v>
      </c>
      <c r="AX418" s="11" t="s">
        <v>69</v>
      </c>
      <c r="AY418" s="166" t="s">
        <v>129</v>
      </c>
    </row>
    <row r="419" spans="2:65" s="11" customFormat="1">
      <c r="B419" s="164"/>
      <c r="D419" s="165" t="s">
        <v>190</v>
      </c>
      <c r="E419" s="166" t="s">
        <v>5</v>
      </c>
      <c r="F419" s="167" t="s">
        <v>813</v>
      </c>
      <c r="H419" s="168">
        <v>1.149</v>
      </c>
      <c r="L419" s="164"/>
      <c r="M419" s="169"/>
      <c r="N419" s="170"/>
      <c r="O419" s="170"/>
      <c r="P419" s="170"/>
      <c r="Q419" s="170"/>
      <c r="R419" s="170"/>
      <c r="S419" s="170"/>
      <c r="T419" s="171"/>
      <c r="AT419" s="166" t="s">
        <v>190</v>
      </c>
      <c r="AU419" s="166" t="s">
        <v>79</v>
      </c>
      <c r="AV419" s="11" t="s">
        <v>79</v>
      </c>
      <c r="AW419" s="11" t="s">
        <v>32</v>
      </c>
      <c r="AX419" s="11" t="s">
        <v>69</v>
      </c>
      <c r="AY419" s="166" t="s">
        <v>129</v>
      </c>
    </row>
    <row r="420" spans="2:65" s="11" customFormat="1">
      <c r="B420" s="164"/>
      <c r="D420" s="165" t="s">
        <v>190</v>
      </c>
      <c r="F420" s="167" t="s">
        <v>814</v>
      </c>
      <c r="H420" s="168">
        <v>3.2210000000000001</v>
      </c>
      <c r="L420" s="164"/>
      <c r="M420" s="169"/>
      <c r="N420" s="170"/>
      <c r="O420" s="170"/>
      <c r="P420" s="170"/>
      <c r="Q420" s="170"/>
      <c r="R420" s="170"/>
      <c r="S420" s="170"/>
      <c r="T420" s="171"/>
      <c r="AT420" s="166" t="s">
        <v>190</v>
      </c>
      <c r="AU420" s="166" t="s">
        <v>79</v>
      </c>
      <c r="AV420" s="11" t="s">
        <v>79</v>
      </c>
      <c r="AW420" s="11" t="s">
        <v>6</v>
      </c>
      <c r="AX420" s="11" t="s">
        <v>77</v>
      </c>
      <c r="AY420" s="166" t="s">
        <v>129</v>
      </c>
    </row>
    <row r="421" spans="2:65" s="1" customFormat="1" ht="25.5" customHeight="1">
      <c r="B421" s="149"/>
      <c r="C421" s="150" t="s">
        <v>815</v>
      </c>
      <c r="D421" s="150" t="s">
        <v>131</v>
      </c>
      <c r="E421" s="151" t="s">
        <v>816</v>
      </c>
      <c r="F421" s="152" t="s">
        <v>817</v>
      </c>
      <c r="G421" s="153" t="s">
        <v>243</v>
      </c>
      <c r="H421" s="154">
        <v>421.25400000000002</v>
      </c>
      <c r="I421" s="155"/>
      <c r="J421" s="155">
        <f>ROUND(I421*H421,2)</f>
        <v>0</v>
      </c>
      <c r="K421" s="152" t="s">
        <v>188</v>
      </c>
      <c r="L421" s="35"/>
      <c r="M421" s="156" t="s">
        <v>5</v>
      </c>
      <c r="N421" s="157" t="s">
        <v>40</v>
      </c>
      <c r="O421" s="158">
        <v>0.28999999999999998</v>
      </c>
      <c r="P421" s="158">
        <f>O421*H421</f>
        <v>122.16365999999999</v>
      </c>
      <c r="Q421" s="158">
        <v>0</v>
      </c>
      <c r="R421" s="158">
        <f>Q421*H421</f>
        <v>0</v>
      </c>
      <c r="S421" s="158">
        <v>0</v>
      </c>
      <c r="T421" s="159">
        <f>S421*H421</f>
        <v>0</v>
      </c>
      <c r="AR421" s="21" t="s">
        <v>271</v>
      </c>
      <c r="AT421" s="21" t="s">
        <v>131</v>
      </c>
      <c r="AU421" s="21" t="s">
        <v>79</v>
      </c>
      <c r="AY421" s="21" t="s">
        <v>129</v>
      </c>
      <c r="BE421" s="160">
        <f>IF(N421="základní",J421,0)</f>
        <v>0</v>
      </c>
      <c r="BF421" s="160">
        <f>IF(N421="snížená",J421,0)</f>
        <v>0</v>
      </c>
      <c r="BG421" s="160">
        <f>IF(N421="zákl. přenesená",J421,0)</f>
        <v>0</v>
      </c>
      <c r="BH421" s="160">
        <f>IF(N421="sníž. přenesená",J421,0)</f>
        <v>0</v>
      </c>
      <c r="BI421" s="160">
        <f>IF(N421="nulová",J421,0)</f>
        <v>0</v>
      </c>
      <c r="BJ421" s="21" t="s">
        <v>77</v>
      </c>
      <c r="BK421" s="160">
        <f>ROUND(I421*H421,2)</f>
        <v>0</v>
      </c>
      <c r="BL421" s="21" t="s">
        <v>271</v>
      </c>
      <c r="BM421" s="21" t="s">
        <v>818</v>
      </c>
    </row>
    <row r="422" spans="2:65" s="11" customFormat="1">
      <c r="B422" s="164"/>
      <c r="D422" s="165" t="s">
        <v>190</v>
      </c>
      <c r="E422" s="166" t="s">
        <v>5</v>
      </c>
      <c r="F422" s="167" t="s">
        <v>819</v>
      </c>
      <c r="H422" s="168">
        <v>421.25400000000002</v>
      </c>
      <c r="L422" s="164"/>
      <c r="M422" s="169"/>
      <c r="N422" s="170"/>
      <c r="O422" s="170"/>
      <c r="P422" s="170"/>
      <c r="Q422" s="170"/>
      <c r="R422" s="170"/>
      <c r="S422" s="170"/>
      <c r="T422" s="171"/>
      <c r="AT422" s="166" t="s">
        <v>190</v>
      </c>
      <c r="AU422" s="166" t="s">
        <v>79</v>
      </c>
      <c r="AV422" s="11" t="s">
        <v>79</v>
      </c>
      <c r="AW422" s="11" t="s">
        <v>32</v>
      </c>
      <c r="AX422" s="11" t="s">
        <v>77</v>
      </c>
      <c r="AY422" s="166" t="s">
        <v>129</v>
      </c>
    </row>
    <row r="423" spans="2:65" s="1" customFormat="1" ht="16.5" customHeight="1">
      <c r="B423" s="149"/>
      <c r="C423" s="172" t="s">
        <v>820</v>
      </c>
      <c r="D423" s="172" t="s">
        <v>235</v>
      </c>
      <c r="E423" s="173" t="s">
        <v>821</v>
      </c>
      <c r="F423" s="174" t="s">
        <v>822</v>
      </c>
      <c r="G423" s="175" t="s">
        <v>187</v>
      </c>
      <c r="H423" s="176">
        <v>11.121</v>
      </c>
      <c r="I423" s="177"/>
      <c r="J423" s="177">
        <f>ROUND(I423*H423,2)</f>
        <v>0</v>
      </c>
      <c r="K423" s="174" t="s">
        <v>188</v>
      </c>
      <c r="L423" s="178"/>
      <c r="M423" s="179" t="s">
        <v>5</v>
      </c>
      <c r="N423" s="180" t="s">
        <v>40</v>
      </c>
      <c r="O423" s="158">
        <v>0</v>
      </c>
      <c r="P423" s="158">
        <f>O423*H423</f>
        <v>0</v>
      </c>
      <c r="Q423" s="158">
        <v>0.55000000000000004</v>
      </c>
      <c r="R423" s="158">
        <f>Q423*H423</f>
        <v>6.116550000000001</v>
      </c>
      <c r="S423" s="158">
        <v>0</v>
      </c>
      <c r="T423" s="159">
        <f>S423*H423</f>
        <v>0</v>
      </c>
      <c r="AR423" s="21" t="s">
        <v>350</v>
      </c>
      <c r="AT423" s="21" t="s">
        <v>235</v>
      </c>
      <c r="AU423" s="21" t="s">
        <v>79</v>
      </c>
      <c r="AY423" s="21" t="s">
        <v>129</v>
      </c>
      <c r="BE423" s="160">
        <f>IF(N423="základní",J423,0)</f>
        <v>0</v>
      </c>
      <c r="BF423" s="160">
        <f>IF(N423="snížená",J423,0)</f>
        <v>0</v>
      </c>
      <c r="BG423" s="160">
        <f>IF(N423="zákl. přenesená",J423,0)</f>
        <v>0</v>
      </c>
      <c r="BH423" s="160">
        <f>IF(N423="sníž. přenesená",J423,0)</f>
        <v>0</v>
      </c>
      <c r="BI423" s="160">
        <f>IF(N423="nulová",J423,0)</f>
        <v>0</v>
      </c>
      <c r="BJ423" s="21" t="s">
        <v>77</v>
      </c>
      <c r="BK423" s="160">
        <f>ROUND(I423*H423,2)</f>
        <v>0</v>
      </c>
      <c r="BL423" s="21" t="s">
        <v>271</v>
      </c>
      <c r="BM423" s="21" t="s">
        <v>823</v>
      </c>
    </row>
    <row r="424" spans="2:65" s="11" customFormat="1">
      <c r="B424" s="164"/>
      <c r="D424" s="165" t="s">
        <v>190</v>
      </c>
      <c r="E424" s="166" t="s">
        <v>5</v>
      </c>
      <c r="F424" s="167" t="s">
        <v>824</v>
      </c>
      <c r="H424" s="168">
        <v>10.11</v>
      </c>
      <c r="L424" s="164"/>
      <c r="M424" s="169"/>
      <c r="N424" s="170"/>
      <c r="O424" s="170"/>
      <c r="P424" s="170"/>
      <c r="Q424" s="170"/>
      <c r="R424" s="170"/>
      <c r="S424" s="170"/>
      <c r="T424" s="171"/>
      <c r="AT424" s="166" t="s">
        <v>190</v>
      </c>
      <c r="AU424" s="166" t="s">
        <v>79</v>
      </c>
      <c r="AV424" s="11" t="s">
        <v>79</v>
      </c>
      <c r="AW424" s="11" t="s">
        <v>32</v>
      </c>
      <c r="AX424" s="11" t="s">
        <v>77</v>
      </c>
      <c r="AY424" s="166" t="s">
        <v>129</v>
      </c>
    </row>
    <row r="425" spans="2:65" s="11" customFormat="1">
      <c r="B425" s="164"/>
      <c r="D425" s="165" t="s">
        <v>190</v>
      </c>
      <c r="F425" s="167" t="s">
        <v>825</v>
      </c>
      <c r="H425" s="168">
        <v>11.121</v>
      </c>
      <c r="L425" s="164"/>
      <c r="M425" s="169"/>
      <c r="N425" s="170"/>
      <c r="O425" s="170"/>
      <c r="P425" s="170"/>
      <c r="Q425" s="170"/>
      <c r="R425" s="170"/>
      <c r="S425" s="170"/>
      <c r="T425" s="171"/>
      <c r="AT425" s="166" t="s">
        <v>190</v>
      </c>
      <c r="AU425" s="166" t="s">
        <v>79</v>
      </c>
      <c r="AV425" s="11" t="s">
        <v>79</v>
      </c>
      <c r="AW425" s="11" t="s">
        <v>6</v>
      </c>
      <c r="AX425" s="11" t="s">
        <v>77</v>
      </c>
      <c r="AY425" s="166" t="s">
        <v>129</v>
      </c>
    </row>
    <row r="426" spans="2:65" s="1" customFormat="1" ht="16.5" customHeight="1">
      <c r="B426" s="149"/>
      <c r="C426" s="150" t="s">
        <v>826</v>
      </c>
      <c r="D426" s="150" t="s">
        <v>131</v>
      </c>
      <c r="E426" s="151" t="s">
        <v>827</v>
      </c>
      <c r="F426" s="152" t="s">
        <v>828</v>
      </c>
      <c r="G426" s="153" t="s">
        <v>317</v>
      </c>
      <c r="H426" s="154">
        <v>510</v>
      </c>
      <c r="I426" s="155"/>
      <c r="J426" s="155">
        <f>ROUND(I426*H426,2)</f>
        <v>0</v>
      </c>
      <c r="K426" s="152" t="s">
        <v>188</v>
      </c>
      <c r="L426" s="35"/>
      <c r="M426" s="156" t="s">
        <v>5</v>
      </c>
      <c r="N426" s="157" t="s">
        <v>40</v>
      </c>
      <c r="O426" s="158">
        <v>0.03</v>
      </c>
      <c r="P426" s="158">
        <f>O426*H426</f>
        <v>15.299999999999999</v>
      </c>
      <c r="Q426" s="158">
        <v>0</v>
      </c>
      <c r="R426" s="158">
        <f>Q426*H426</f>
        <v>0</v>
      </c>
      <c r="S426" s="158">
        <v>0</v>
      </c>
      <c r="T426" s="159">
        <f>S426*H426</f>
        <v>0</v>
      </c>
      <c r="AR426" s="21" t="s">
        <v>271</v>
      </c>
      <c r="AT426" s="21" t="s">
        <v>131</v>
      </c>
      <c r="AU426" s="21" t="s">
        <v>79</v>
      </c>
      <c r="AY426" s="21" t="s">
        <v>129</v>
      </c>
      <c r="BE426" s="160">
        <f>IF(N426="základní",J426,0)</f>
        <v>0</v>
      </c>
      <c r="BF426" s="160">
        <f>IF(N426="snížená",J426,0)</f>
        <v>0</v>
      </c>
      <c r="BG426" s="160">
        <f>IF(N426="zákl. přenesená",J426,0)</f>
        <v>0</v>
      </c>
      <c r="BH426" s="160">
        <f>IF(N426="sníž. přenesená",J426,0)</f>
        <v>0</v>
      </c>
      <c r="BI426" s="160">
        <f>IF(N426="nulová",J426,0)</f>
        <v>0</v>
      </c>
      <c r="BJ426" s="21" t="s">
        <v>77</v>
      </c>
      <c r="BK426" s="160">
        <f>ROUND(I426*H426,2)</f>
        <v>0</v>
      </c>
      <c r="BL426" s="21" t="s">
        <v>271</v>
      </c>
      <c r="BM426" s="21" t="s">
        <v>829</v>
      </c>
    </row>
    <row r="427" spans="2:65" s="1" customFormat="1" ht="16.5" customHeight="1">
      <c r="B427" s="149"/>
      <c r="C427" s="172" t="s">
        <v>830</v>
      </c>
      <c r="D427" s="172" t="s">
        <v>235</v>
      </c>
      <c r="E427" s="173" t="s">
        <v>831</v>
      </c>
      <c r="F427" s="174" t="s">
        <v>832</v>
      </c>
      <c r="G427" s="175" t="s">
        <v>187</v>
      </c>
      <c r="H427" s="176">
        <v>1.9830000000000001</v>
      </c>
      <c r="I427" s="177"/>
      <c r="J427" s="177">
        <f>ROUND(I427*H427,2)</f>
        <v>0</v>
      </c>
      <c r="K427" s="174" t="s">
        <v>188</v>
      </c>
      <c r="L427" s="178"/>
      <c r="M427" s="179" t="s">
        <v>5</v>
      </c>
      <c r="N427" s="180" t="s">
        <v>40</v>
      </c>
      <c r="O427" s="158">
        <v>0</v>
      </c>
      <c r="P427" s="158">
        <f>O427*H427</f>
        <v>0</v>
      </c>
      <c r="Q427" s="158">
        <v>0.55000000000000004</v>
      </c>
      <c r="R427" s="158">
        <f>Q427*H427</f>
        <v>1.0906500000000001</v>
      </c>
      <c r="S427" s="158">
        <v>0</v>
      </c>
      <c r="T427" s="159">
        <f>S427*H427</f>
        <v>0</v>
      </c>
      <c r="AR427" s="21" t="s">
        <v>350</v>
      </c>
      <c r="AT427" s="21" t="s">
        <v>235</v>
      </c>
      <c r="AU427" s="21" t="s">
        <v>79</v>
      </c>
      <c r="AY427" s="21" t="s">
        <v>129</v>
      </c>
      <c r="BE427" s="160">
        <f>IF(N427="základní",J427,0)</f>
        <v>0</v>
      </c>
      <c r="BF427" s="160">
        <f>IF(N427="snížená",J427,0)</f>
        <v>0</v>
      </c>
      <c r="BG427" s="160">
        <f>IF(N427="zákl. přenesená",J427,0)</f>
        <v>0</v>
      </c>
      <c r="BH427" s="160">
        <f>IF(N427="sníž. přenesená",J427,0)</f>
        <v>0</v>
      </c>
      <c r="BI427" s="160">
        <f>IF(N427="nulová",J427,0)</f>
        <v>0</v>
      </c>
      <c r="BJ427" s="21" t="s">
        <v>77</v>
      </c>
      <c r="BK427" s="160">
        <f>ROUND(I427*H427,2)</f>
        <v>0</v>
      </c>
      <c r="BL427" s="21" t="s">
        <v>271</v>
      </c>
      <c r="BM427" s="21" t="s">
        <v>833</v>
      </c>
    </row>
    <row r="428" spans="2:65" s="11" customFormat="1">
      <c r="B428" s="164"/>
      <c r="D428" s="165" t="s">
        <v>190</v>
      </c>
      <c r="E428" s="166" t="s">
        <v>5</v>
      </c>
      <c r="F428" s="167" t="s">
        <v>834</v>
      </c>
      <c r="H428" s="168">
        <v>1.8360000000000001</v>
      </c>
      <c r="L428" s="164"/>
      <c r="M428" s="169"/>
      <c r="N428" s="170"/>
      <c r="O428" s="170"/>
      <c r="P428" s="170"/>
      <c r="Q428" s="170"/>
      <c r="R428" s="170"/>
      <c r="S428" s="170"/>
      <c r="T428" s="171"/>
      <c r="AT428" s="166" t="s">
        <v>190</v>
      </c>
      <c r="AU428" s="166" t="s">
        <v>79</v>
      </c>
      <c r="AV428" s="11" t="s">
        <v>79</v>
      </c>
      <c r="AW428" s="11" t="s">
        <v>32</v>
      </c>
      <c r="AX428" s="11" t="s">
        <v>77</v>
      </c>
      <c r="AY428" s="166" t="s">
        <v>129</v>
      </c>
    </row>
    <row r="429" spans="2:65" s="11" customFormat="1">
      <c r="B429" s="164"/>
      <c r="D429" s="165" t="s">
        <v>190</v>
      </c>
      <c r="F429" s="167" t="s">
        <v>835</v>
      </c>
      <c r="H429" s="168">
        <v>1.9830000000000001</v>
      </c>
      <c r="L429" s="164"/>
      <c r="M429" s="169"/>
      <c r="N429" s="170"/>
      <c r="O429" s="170"/>
      <c r="P429" s="170"/>
      <c r="Q429" s="170"/>
      <c r="R429" s="170"/>
      <c r="S429" s="170"/>
      <c r="T429" s="171"/>
      <c r="AT429" s="166" t="s">
        <v>190</v>
      </c>
      <c r="AU429" s="166" t="s">
        <v>79</v>
      </c>
      <c r="AV429" s="11" t="s">
        <v>79</v>
      </c>
      <c r="AW429" s="11" t="s">
        <v>6</v>
      </c>
      <c r="AX429" s="11" t="s">
        <v>77</v>
      </c>
      <c r="AY429" s="166" t="s">
        <v>129</v>
      </c>
    </row>
    <row r="430" spans="2:65" s="1" customFormat="1" ht="16.5" customHeight="1">
      <c r="B430" s="149"/>
      <c r="C430" s="150" t="s">
        <v>836</v>
      </c>
      <c r="D430" s="150" t="s">
        <v>131</v>
      </c>
      <c r="E430" s="151" t="s">
        <v>837</v>
      </c>
      <c r="F430" s="152" t="s">
        <v>838</v>
      </c>
      <c r="G430" s="153" t="s">
        <v>187</v>
      </c>
      <c r="H430" s="154">
        <v>13.103999999999999</v>
      </c>
      <c r="I430" s="155"/>
      <c r="J430" s="155">
        <f>ROUND(I430*H430,2)</f>
        <v>0</v>
      </c>
      <c r="K430" s="152" t="s">
        <v>188</v>
      </c>
      <c r="L430" s="35"/>
      <c r="M430" s="156" t="s">
        <v>5</v>
      </c>
      <c r="N430" s="157" t="s">
        <v>40</v>
      </c>
      <c r="O430" s="158">
        <v>0</v>
      </c>
      <c r="P430" s="158">
        <f>O430*H430</f>
        <v>0</v>
      </c>
      <c r="Q430" s="158">
        <v>2.3369999999999998E-2</v>
      </c>
      <c r="R430" s="158">
        <f>Q430*H430</f>
        <v>0.30624047999999998</v>
      </c>
      <c r="S430" s="158">
        <v>0</v>
      </c>
      <c r="T430" s="159">
        <f>S430*H430</f>
        <v>0</v>
      </c>
      <c r="AR430" s="21" t="s">
        <v>271</v>
      </c>
      <c r="AT430" s="21" t="s">
        <v>131</v>
      </c>
      <c r="AU430" s="21" t="s">
        <v>79</v>
      </c>
      <c r="AY430" s="21" t="s">
        <v>129</v>
      </c>
      <c r="BE430" s="160">
        <f>IF(N430="základní",J430,0)</f>
        <v>0</v>
      </c>
      <c r="BF430" s="160">
        <f>IF(N430="snížená",J430,0)</f>
        <v>0</v>
      </c>
      <c r="BG430" s="160">
        <f>IF(N430="zákl. přenesená",J430,0)</f>
        <v>0</v>
      </c>
      <c r="BH430" s="160">
        <f>IF(N430="sníž. přenesená",J430,0)</f>
        <v>0</v>
      </c>
      <c r="BI430" s="160">
        <f>IF(N430="nulová",J430,0)</f>
        <v>0</v>
      </c>
      <c r="BJ430" s="21" t="s">
        <v>77</v>
      </c>
      <c r="BK430" s="160">
        <f>ROUND(I430*H430,2)</f>
        <v>0</v>
      </c>
      <c r="BL430" s="21" t="s">
        <v>271</v>
      </c>
      <c r="BM430" s="21" t="s">
        <v>839</v>
      </c>
    </row>
    <row r="431" spans="2:65" s="11" customFormat="1">
      <c r="B431" s="164"/>
      <c r="D431" s="165" t="s">
        <v>190</v>
      </c>
      <c r="E431" s="166" t="s">
        <v>5</v>
      </c>
      <c r="F431" s="167" t="s">
        <v>840</v>
      </c>
      <c r="H431" s="168">
        <v>13.103999999999999</v>
      </c>
      <c r="L431" s="164"/>
      <c r="M431" s="169"/>
      <c r="N431" s="170"/>
      <c r="O431" s="170"/>
      <c r="P431" s="170"/>
      <c r="Q431" s="170"/>
      <c r="R431" s="170"/>
      <c r="S431" s="170"/>
      <c r="T431" s="171"/>
      <c r="AT431" s="166" t="s">
        <v>190</v>
      </c>
      <c r="AU431" s="166" t="s">
        <v>79</v>
      </c>
      <c r="AV431" s="11" t="s">
        <v>79</v>
      </c>
      <c r="AW431" s="11" t="s">
        <v>32</v>
      </c>
      <c r="AX431" s="11" t="s">
        <v>69</v>
      </c>
      <c r="AY431" s="166" t="s">
        <v>129</v>
      </c>
    </row>
    <row r="432" spans="2:65" s="1" customFormat="1" ht="25.5" customHeight="1">
      <c r="B432" s="149"/>
      <c r="C432" s="150" t="s">
        <v>841</v>
      </c>
      <c r="D432" s="150" t="s">
        <v>131</v>
      </c>
      <c r="E432" s="151" t="s">
        <v>842</v>
      </c>
      <c r="F432" s="152" t="s">
        <v>843</v>
      </c>
      <c r="G432" s="153" t="s">
        <v>317</v>
      </c>
      <c r="H432" s="154">
        <v>50</v>
      </c>
      <c r="I432" s="155"/>
      <c r="J432" s="155">
        <f>ROUND(I432*H432,2)</f>
        <v>0</v>
      </c>
      <c r="K432" s="152" t="s">
        <v>188</v>
      </c>
      <c r="L432" s="35"/>
      <c r="M432" s="156" t="s">
        <v>5</v>
      </c>
      <c r="N432" s="157" t="s">
        <v>40</v>
      </c>
      <c r="O432" s="158">
        <v>0.46</v>
      </c>
      <c r="P432" s="158">
        <f>O432*H432</f>
        <v>23</v>
      </c>
      <c r="Q432" s="158">
        <v>0</v>
      </c>
      <c r="R432" s="158">
        <f>Q432*H432</f>
        <v>0</v>
      </c>
      <c r="S432" s="158">
        <v>0</v>
      </c>
      <c r="T432" s="159">
        <f>S432*H432</f>
        <v>0</v>
      </c>
      <c r="AR432" s="21" t="s">
        <v>271</v>
      </c>
      <c r="AT432" s="21" t="s">
        <v>131</v>
      </c>
      <c r="AU432" s="21" t="s">
        <v>79</v>
      </c>
      <c r="AY432" s="21" t="s">
        <v>129</v>
      </c>
      <c r="BE432" s="160">
        <f>IF(N432="základní",J432,0)</f>
        <v>0</v>
      </c>
      <c r="BF432" s="160">
        <f>IF(N432="snížená",J432,0)</f>
        <v>0</v>
      </c>
      <c r="BG432" s="160">
        <f>IF(N432="zákl. přenesená",J432,0)</f>
        <v>0</v>
      </c>
      <c r="BH432" s="160">
        <f>IF(N432="sníž. přenesená",J432,0)</f>
        <v>0</v>
      </c>
      <c r="BI432" s="160">
        <f>IF(N432="nulová",J432,0)</f>
        <v>0</v>
      </c>
      <c r="BJ432" s="21" t="s">
        <v>77</v>
      </c>
      <c r="BK432" s="160">
        <f>ROUND(I432*H432,2)</f>
        <v>0</v>
      </c>
      <c r="BL432" s="21" t="s">
        <v>271</v>
      </c>
      <c r="BM432" s="21" t="s">
        <v>844</v>
      </c>
    </row>
    <row r="433" spans="2:65" s="11" customFormat="1">
      <c r="B433" s="164"/>
      <c r="D433" s="165" t="s">
        <v>190</v>
      </c>
      <c r="E433" s="166" t="s">
        <v>5</v>
      </c>
      <c r="F433" s="167" t="s">
        <v>845</v>
      </c>
      <c r="H433" s="168">
        <v>50</v>
      </c>
      <c r="L433" s="164"/>
      <c r="M433" s="169"/>
      <c r="N433" s="170"/>
      <c r="O433" s="170"/>
      <c r="P433" s="170"/>
      <c r="Q433" s="170"/>
      <c r="R433" s="170"/>
      <c r="S433" s="170"/>
      <c r="T433" s="171"/>
      <c r="AT433" s="166" t="s">
        <v>190</v>
      </c>
      <c r="AU433" s="166" t="s">
        <v>79</v>
      </c>
      <c r="AV433" s="11" t="s">
        <v>79</v>
      </c>
      <c r="AW433" s="11" t="s">
        <v>32</v>
      </c>
      <c r="AX433" s="11" t="s">
        <v>77</v>
      </c>
      <c r="AY433" s="166" t="s">
        <v>129</v>
      </c>
    </row>
    <row r="434" spans="2:65" s="1" customFormat="1" ht="16.5" customHeight="1">
      <c r="B434" s="149"/>
      <c r="C434" s="172" t="s">
        <v>846</v>
      </c>
      <c r="D434" s="172" t="s">
        <v>235</v>
      </c>
      <c r="E434" s="173" t="s">
        <v>847</v>
      </c>
      <c r="F434" s="174" t="s">
        <v>848</v>
      </c>
      <c r="G434" s="175" t="s">
        <v>187</v>
      </c>
      <c r="H434" s="176">
        <v>0.72</v>
      </c>
      <c r="I434" s="177"/>
      <c r="J434" s="177">
        <f>ROUND(I434*H434,2)</f>
        <v>0</v>
      </c>
      <c r="K434" s="174" t="s">
        <v>188</v>
      </c>
      <c r="L434" s="178"/>
      <c r="M434" s="179" t="s">
        <v>5</v>
      </c>
      <c r="N434" s="180" t="s">
        <v>40</v>
      </c>
      <c r="O434" s="158">
        <v>0</v>
      </c>
      <c r="P434" s="158">
        <f>O434*H434</f>
        <v>0</v>
      </c>
      <c r="Q434" s="158">
        <v>0.55000000000000004</v>
      </c>
      <c r="R434" s="158">
        <f>Q434*H434</f>
        <v>0.39600000000000002</v>
      </c>
      <c r="S434" s="158">
        <v>0</v>
      </c>
      <c r="T434" s="159">
        <f>S434*H434</f>
        <v>0</v>
      </c>
      <c r="AR434" s="21" t="s">
        <v>350</v>
      </c>
      <c r="AT434" s="21" t="s">
        <v>235</v>
      </c>
      <c r="AU434" s="21" t="s">
        <v>79</v>
      </c>
      <c r="AY434" s="21" t="s">
        <v>129</v>
      </c>
      <c r="BE434" s="160">
        <f>IF(N434="základní",J434,0)</f>
        <v>0</v>
      </c>
      <c r="BF434" s="160">
        <f>IF(N434="snížená",J434,0)</f>
        <v>0</v>
      </c>
      <c r="BG434" s="160">
        <f>IF(N434="zákl. přenesená",J434,0)</f>
        <v>0</v>
      </c>
      <c r="BH434" s="160">
        <f>IF(N434="sníž. přenesená",J434,0)</f>
        <v>0</v>
      </c>
      <c r="BI434" s="160">
        <f>IF(N434="nulová",J434,0)</f>
        <v>0</v>
      </c>
      <c r="BJ434" s="21" t="s">
        <v>77</v>
      </c>
      <c r="BK434" s="160">
        <f>ROUND(I434*H434,2)</f>
        <v>0</v>
      </c>
      <c r="BL434" s="21" t="s">
        <v>271</v>
      </c>
      <c r="BM434" s="21" t="s">
        <v>849</v>
      </c>
    </row>
    <row r="435" spans="2:65" s="11" customFormat="1">
      <c r="B435" s="164"/>
      <c r="D435" s="165" t="s">
        <v>190</v>
      </c>
      <c r="E435" s="166" t="s">
        <v>5</v>
      </c>
      <c r="F435" s="167" t="s">
        <v>850</v>
      </c>
      <c r="H435" s="168">
        <v>0.72</v>
      </c>
      <c r="L435" s="164"/>
      <c r="M435" s="169"/>
      <c r="N435" s="170"/>
      <c r="O435" s="170"/>
      <c r="P435" s="170"/>
      <c r="Q435" s="170"/>
      <c r="R435" s="170"/>
      <c r="S435" s="170"/>
      <c r="T435" s="171"/>
      <c r="AT435" s="166" t="s">
        <v>190</v>
      </c>
      <c r="AU435" s="166" t="s">
        <v>79</v>
      </c>
      <c r="AV435" s="11" t="s">
        <v>79</v>
      </c>
      <c r="AW435" s="11" t="s">
        <v>32</v>
      </c>
      <c r="AX435" s="11" t="s">
        <v>77</v>
      </c>
      <c r="AY435" s="166" t="s">
        <v>129</v>
      </c>
    </row>
    <row r="436" spans="2:65" s="1" customFormat="1" ht="16.5" customHeight="1">
      <c r="B436" s="149"/>
      <c r="C436" s="150" t="s">
        <v>851</v>
      </c>
      <c r="D436" s="150" t="s">
        <v>131</v>
      </c>
      <c r="E436" s="151" t="s">
        <v>852</v>
      </c>
      <c r="F436" s="152" t="s">
        <v>853</v>
      </c>
      <c r="G436" s="153" t="s">
        <v>187</v>
      </c>
      <c r="H436" s="154">
        <v>0.72</v>
      </c>
      <c r="I436" s="155"/>
      <c r="J436" s="155">
        <f>ROUND(I436*H436,2)</f>
        <v>0</v>
      </c>
      <c r="K436" s="152" t="s">
        <v>188</v>
      </c>
      <c r="L436" s="35"/>
      <c r="M436" s="156" t="s">
        <v>5</v>
      </c>
      <c r="N436" s="157" t="s">
        <v>40</v>
      </c>
      <c r="O436" s="158">
        <v>0</v>
      </c>
      <c r="P436" s="158">
        <f>O436*H436</f>
        <v>0</v>
      </c>
      <c r="Q436" s="158">
        <v>2.81E-3</v>
      </c>
      <c r="R436" s="158">
        <f>Q436*H436</f>
        <v>2.0231999999999997E-3</v>
      </c>
      <c r="S436" s="158">
        <v>0</v>
      </c>
      <c r="T436" s="159">
        <f>S436*H436</f>
        <v>0</v>
      </c>
      <c r="AR436" s="21" t="s">
        <v>271</v>
      </c>
      <c r="AT436" s="21" t="s">
        <v>131</v>
      </c>
      <c r="AU436" s="21" t="s">
        <v>79</v>
      </c>
      <c r="AY436" s="21" t="s">
        <v>129</v>
      </c>
      <c r="BE436" s="160">
        <f>IF(N436="základní",J436,0)</f>
        <v>0</v>
      </c>
      <c r="BF436" s="160">
        <f>IF(N436="snížená",J436,0)</f>
        <v>0</v>
      </c>
      <c r="BG436" s="160">
        <f>IF(N436="zákl. přenesená",J436,0)</f>
        <v>0</v>
      </c>
      <c r="BH436" s="160">
        <f>IF(N436="sníž. přenesená",J436,0)</f>
        <v>0</v>
      </c>
      <c r="BI436" s="160">
        <f>IF(N436="nulová",J436,0)</f>
        <v>0</v>
      </c>
      <c r="BJ436" s="21" t="s">
        <v>77</v>
      </c>
      <c r="BK436" s="160">
        <f>ROUND(I436*H436,2)</f>
        <v>0</v>
      </c>
      <c r="BL436" s="21" t="s">
        <v>271</v>
      </c>
      <c r="BM436" s="21" t="s">
        <v>854</v>
      </c>
    </row>
    <row r="437" spans="2:65" s="1" customFormat="1" ht="16.5" customHeight="1">
      <c r="B437" s="149"/>
      <c r="C437" s="150" t="s">
        <v>855</v>
      </c>
      <c r="D437" s="150" t="s">
        <v>131</v>
      </c>
      <c r="E437" s="151" t="s">
        <v>856</v>
      </c>
      <c r="F437" s="152" t="s">
        <v>857</v>
      </c>
      <c r="G437" s="153" t="s">
        <v>735</v>
      </c>
      <c r="H437" s="154">
        <v>1978.076</v>
      </c>
      <c r="I437" s="155"/>
      <c r="J437" s="155">
        <f>ROUND(I437*H437,2)</f>
        <v>0</v>
      </c>
      <c r="K437" s="152" t="s">
        <v>188</v>
      </c>
      <c r="L437" s="35"/>
      <c r="M437" s="156" t="s">
        <v>5</v>
      </c>
      <c r="N437" s="157" t="s">
        <v>40</v>
      </c>
      <c r="O437" s="158">
        <v>0</v>
      </c>
      <c r="P437" s="158">
        <f>O437*H437</f>
        <v>0</v>
      </c>
      <c r="Q437" s="158">
        <v>0</v>
      </c>
      <c r="R437" s="158">
        <f>Q437*H437</f>
        <v>0</v>
      </c>
      <c r="S437" s="158">
        <v>0</v>
      </c>
      <c r="T437" s="159">
        <f>S437*H437</f>
        <v>0</v>
      </c>
      <c r="AR437" s="21" t="s">
        <v>271</v>
      </c>
      <c r="AT437" s="21" t="s">
        <v>131</v>
      </c>
      <c r="AU437" s="21" t="s">
        <v>79</v>
      </c>
      <c r="AY437" s="21" t="s">
        <v>129</v>
      </c>
      <c r="BE437" s="160">
        <f>IF(N437="základní",J437,0)</f>
        <v>0</v>
      </c>
      <c r="BF437" s="160">
        <f>IF(N437="snížená",J437,0)</f>
        <v>0</v>
      </c>
      <c r="BG437" s="160">
        <f>IF(N437="zákl. přenesená",J437,0)</f>
        <v>0</v>
      </c>
      <c r="BH437" s="160">
        <f>IF(N437="sníž. přenesená",J437,0)</f>
        <v>0</v>
      </c>
      <c r="BI437" s="160">
        <f>IF(N437="nulová",J437,0)</f>
        <v>0</v>
      </c>
      <c r="BJ437" s="21" t="s">
        <v>77</v>
      </c>
      <c r="BK437" s="160">
        <f>ROUND(I437*H437,2)</f>
        <v>0</v>
      </c>
      <c r="BL437" s="21" t="s">
        <v>271</v>
      </c>
      <c r="BM437" s="21" t="s">
        <v>858</v>
      </c>
    </row>
    <row r="438" spans="2:65" s="10" customFormat="1" ht="29.85" customHeight="1">
      <c r="B438" s="137"/>
      <c r="D438" s="138" t="s">
        <v>68</v>
      </c>
      <c r="E438" s="147" t="s">
        <v>859</v>
      </c>
      <c r="F438" s="147" t="s">
        <v>860</v>
      </c>
      <c r="J438" s="148">
        <f>BK438</f>
        <v>0</v>
      </c>
      <c r="L438" s="137"/>
      <c r="M438" s="141"/>
      <c r="N438" s="142"/>
      <c r="O438" s="142"/>
      <c r="P438" s="143">
        <f>SUM(P439:P458)</f>
        <v>536.81944999999996</v>
      </c>
      <c r="Q438" s="142"/>
      <c r="R438" s="143">
        <f>SUM(R439:R458)</f>
        <v>7.8665048999999998</v>
      </c>
      <c r="S438" s="142"/>
      <c r="T438" s="144">
        <f>SUM(T439:T458)</f>
        <v>0</v>
      </c>
      <c r="AR438" s="138" t="s">
        <v>79</v>
      </c>
      <c r="AT438" s="145" t="s">
        <v>68</v>
      </c>
      <c r="AU438" s="145" t="s">
        <v>77</v>
      </c>
      <c r="AY438" s="138" t="s">
        <v>129</v>
      </c>
      <c r="BK438" s="146">
        <f>SUM(BK439:BK458)</f>
        <v>0</v>
      </c>
    </row>
    <row r="439" spans="2:65" s="1" customFormat="1" ht="16.5" customHeight="1">
      <c r="B439" s="149"/>
      <c r="C439" s="150" t="s">
        <v>861</v>
      </c>
      <c r="D439" s="150" t="s">
        <v>131</v>
      </c>
      <c r="E439" s="151" t="s">
        <v>862</v>
      </c>
      <c r="F439" s="152" t="s">
        <v>863</v>
      </c>
      <c r="G439" s="153" t="s">
        <v>243</v>
      </c>
      <c r="H439" s="154">
        <v>406.9</v>
      </c>
      <c r="I439" s="155"/>
      <c r="J439" s="155">
        <f>ROUND(I439*H439,2)</f>
        <v>0</v>
      </c>
      <c r="K439" s="152" t="s">
        <v>5</v>
      </c>
      <c r="L439" s="35"/>
      <c r="M439" s="156" t="s">
        <v>5</v>
      </c>
      <c r="N439" s="157" t="s">
        <v>40</v>
      </c>
      <c r="O439" s="158">
        <v>0</v>
      </c>
      <c r="P439" s="158">
        <f>O439*H439</f>
        <v>0</v>
      </c>
      <c r="Q439" s="158">
        <v>0</v>
      </c>
      <c r="R439" s="158">
        <f>Q439*H439</f>
        <v>0</v>
      </c>
      <c r="S439" s="158">
        <v>0</v>
      </c>
      <c r="T439" s="159">
        <f>S439*H439</f>
        <v>0</v>
      </c>
      <c r="AR439" s="21" t="s">
        <v>271</v>
      </c>
      <c r="AT439" s="21" t="s">
        <v>131</v>
      </c>
      <c r="AU439" s="21" t="s">
        <v>79</v>
      </c>
      <c r="AY439" s="21" t="s">
        <v>129</v>
      </c>
      <c r="BE439" s="160">
        <f>IF(N439="základní",J439,0)</f>
        <v>0</v>
      </c>
      <c r="BF439" s="160">
        <f>IF(N439="snížená",J439,0)</f>
        <v>0</v>
      </c>
      <c r="BG439" s="160">
        <f>IF(N439="zákl. přenesená",J439,0)</f>
        <v>0</v>
      </c>
      <c r="BH439" s="160">
        <f>IF(N439="sníž. přenesená",J439,0)</f>
        <v>0</v>
      </c>
      <c r="BI439" s="160">
        <f>IF(N439="nulová",J439,0)</f>
        <v>0</v>
      </c>
      <c r="BJ439" s="21" t="s">
        <v>77</v>
      </c>
      <c r="BK439" s="160">
        <f>ROUND(I439*H439,2)</f>
        <v>0</v>
      </c>
      <c r="BL439" s="21" t="s">
        <v>271</v>
      </c>
      <c r="BM439" s="21" t="s">
        <v>864</v>
      </c>
    </row>
    <row r="440" spans="2:65" s="11" customFormat="1">
      <c r="B440" s="164"/>
      <c r="D440" s="165" t="s">
        <v>190</v>
      </c>
      <c r="E440" s="166" t="s">
        <v>5</v>
      </c>
      <c r="F440" s="167" t="s">
        <v>865</v>
      </c>
      <c r="H440" s="168">
        <v>406.9</v>
      </c>
      <c r="L440" s="164"/>
      <c r="M440" s="169"/>
      <c r="N440" s="170"/>
      <c r="O440" s="170"/>
      <c r="P440" s="170"/>
      <c r="Q440" s="170"/>
      <c r="R440" s="170"/>
      <c r="S440" s="170"/>
      <c r="T440" s="171"/>
      <c r="AT440" s="166" t="s">
        <v>190</v>
      </c>
      <c r="AU440" s="166" t="s">
        <v>79</v>
      </c>
      <c r="AV440" s="11" t="s">
        <v>79</v>
      </c>
      <c r="AW440" s="11" t="s">
        <v>32</v>
      </c>
      <c r="AX440" s="11" t="s">
        <v>77</v>
      </c>
      <c r="AY440" s="166" t="s">
        <v>129</v>
      </c>
    </row>
    <row r="441" spans="2:65" s="1" customFormat="1" ht="16.5" customHeight="1">
      <c r="B441" s="149"/>
      <c r="C441" s="150" t="s">
        <v>866</v>
      </c>
      <c r="D441" s="150" t="s">
        <v>131</v>
      </c>
      <c r="E441" s="151" t="s">
        <v>867</v>
      </c>
      <c r="F441" s="152" t="s">
        <v>868</v>
      </c>
      <c r="G441" s="153" t="s">
        <v>243</v>
      </c>
      <c r="H441" s="154">
        <v>187.35</v>
      </c>
      <c r="I441" s="155"/>
      <c r="J441" s="155">
        <f>ROUND(I441*H441,2)</f>
        <v>0</v>
      </c>
      <c r="K441" s="152" t="s">
        <v>188</v>
      </c>
      <c r="L441" s="35"/>
      <c r="M441" s="156" t="s">
        <v>5</v>
      </c>
      <c r="N441" s="157" t="s">
        <v>40</v>
      </c>
      <c r="O441" s="158">
        <v>1.1479999999999999</v>
      </c>
      <c r="P441" s="158">
        <f>O441*H441</f>
        <v>215.07779999999997</v>
      </c>
      <c r="Q441" s="158">
        <v>2.5149999999999999E-2</v>
      </c>
      <c r="R441" s="158">
        <f>Q441*H441</f>
        <v>4.7118525</v>
      </c>
      <c r="S441" s="158">
        <v>0</v>
      </c>
      <c r="T441" s="159">
        <f>S441*H441</f>
        <v>0</v>
      </c>
      <c r="AR441" s="21" t="s">
        <v>271</v>
      </c>
      <c r="AT441" s="21" t="s">
        <v>131</v>
      </c>
      <c r="AU441" s="21" t="s">
        <v>79</v>
      </c>
      <c r="AY441" s="21" t="s">
        <v>129</v>
      </c>
      <c r="BE441" s="160">
        <f>IF(N441="základní",J441,0)</f>
        <v>0</v>
      </c>
      <c r="BF441" s="160">
        <f>IF(N441="snížená",J441,0)</f>
        <v>0</v>
      </c>
      <c r="BG441" s="160">
        <f>IF(N441="zákl. přenesená",J441,0)</f>
        <v>0</v>
      </c>
      <c r="BH441" s="160">
        <f>IF(N441="sníž. přenesená",J441,0)</f>
        <v>0</v>
      </c>
      <c r="BI441" s="160">
        <f>IF(N441="nulová",J441,0)</f>
        <v>0</v>
      </c>
      <c r="BJ441" s="21" t="s">
        <v>77</v>
      </c>
      <c r="BK441" s="160">
        <f>ROUND(I441*H441,2)</f>
        <v>0</v>
      </c>
      <c r="BL441" s="21" t="s">
        <v>271</v>
      </c>
      <c r="BM441" s="21" t="s">
        <v>869</v>
      </c>
    </row>
    <row r="442" spans="2:65" s="11" customFormat="1">
      <c r="B442" s="164"/>
      <c r="D442" s="165" t="s">
        <v>190</v>
      </c>
      <c r="E442" s="166" t="s">
        <v>5</v>
      </c>
      <c r="F442" s="167" t="s">
        <v>870</v>
      </c>
      <c r="H442" s="168">
        <v>187.35</v>
      </c>
      <c r="L442" s="164"/>
      <c r="M442" s="169"/>
      <c r="N442" s="170"/>
      <c r="O442" s="170"/>
      <c r="P442" s="170"/>
      <c r="Q442" s="170"/>
      <c r="R442" s="170"/>
      <c r="S442" s="170"/>
      <c r="T442" s="171"/>
      <c r="AT442" s="166" t="s">
        <v>190</v>
      </c>
      <c r="AU442" s="166" t="s">
        <v>79</v>
      </c>
      <c r="AV442" s="11" t="s">
        <v>79</v>
      </c>
      <c r="AW442" s="11" t="s">
        <v>32</v>
      </c>
      <c r="AX442" s="11" t="s">
        <v>77</v>
      </c>
      <c r="AY442" s="166" t="s">
        <v>129</v>
      </c>
    </row>
    <row r="443" spans="2:65" s="1" customFormat="1" ht="16.5" customHeight="1">
      <c r="B443" s="149"/>
      <c r="C443" s="150" t="s">
        <v>871</v>
      </c>
      <c r="D443" s="150" t="s">
        <v>131</v>
      </c>
      <c r="E443" s="151" t="s">
        <v>872</v>
      </c>
      <c r="F443" s="152" t="s">
        <v>873</v>
      </c>
      <c r="G443" s="153" t="s">
        <v>243</v>
      </c>
      <c r="H443" s="154">
        <v>241</v>
      </c>
      <c r="I443" s="155"/>
      <c r="J443" s="155">
        <f>ROUND(I443*H443,2)</f>
        <v>0</v>
      </c>
      <c r="K443" s="152" t="s">
        <v>188</v>
      </c>
      <c r="L443" s="35"/>
      <c r="M443" s="156" t="s">
        <v>5</v>
      </c>
      <c r="N443" s="157" t="s">
        <v>40</v>
      </c>
      <c r="O443" s="158">
        <v>0.95399999999999996</v>
      </c>
      <c r="P443" s="158">
        <f>O443*H443</f>
        <v>229.91399999999999</v>
      </c>
      <c r="Q443" s="158">
        <v>8.0000000000000007E-5</v>
      </c>
      <c r="R443" s="158">
        <f>Q443*H443</f>
        <v>1.9280000000000002E-2</v>
      </c>
      <c r="S443" s="158">
        <v>0</v>
      </c>
      <c r="T443" s="159">
        <f>S443*H443</f>
        <v>0</v>
      </c>
      <c r="AR443" s="21" t="s">
        <v>271</v>
      </c>
      <c r="AT443" s="21" t="s">
        <v>131</v>
      </c>
      <c r="AU443" s="21" t="s">
        <v>79</v>
      </c>
      <c r="AY443" s="21" t="s">
        <v>129</v>
      </c>
      <c r="BE443" s="160">
        <f>IF(N443="základní",J443,0)</f>
        <v>0</v>
      </c>
      <c r="BF443" s="160">
        <f>IF(N443="snížená",J443,0)</f>
        <v>0</v>
      </c>
      <c r="BG443" s="160">
        <f>IF(N443="zákl. přenesená",J443,0)</f>
        <v>0</v>
      </c>
      <c r="BH443" s="160">
        <f>IF(N443="sníž. přenesená",J443,0)</f>
        <v>0</v>
      </c>
      <c r="BI443" s="160">
        <f>IF(N443="nulová",J443,0)</f>
        <v>0</v>
      </c>
      <c r="BJ443" s="21" t="s">
        <v>77</v>
      </c>
      <c r="BK443" s="160">
        <f>ROUND(I443*H443,2)</f>
        <v>0</v>
      </c>
      <c r="BL443" s="21" t="s">
        <v>271</v>
      </c>
      <c r="BM443" s="21" t="s">
        <v>874</v>
      </c>
    </row>
    <row r="444" spans="2:65" s="1" customFormat="1" ht="16.5" customHeight="1">
      <c r="B444" s="149"/>
      <c r="C444" s="172" t="s">
        <v>875</v>
      </c>
      <c r="D444" s="172" t="s">
        <v>235</v>
      </c>
      <c r="E444" s="173" t="s">
        <v>876</v>
      </c>
      <c r="F444" s="174" t="s">
        <v>877</v>
      </c>
      <c r="G444" s="175" t="s">
        <v>187</v>
      </c>
      <c r="H444" s="176">
        <v>1.909</v>
      </c>
      <c r="I444" s="177"/>
      <c r="J444" s="177">
        <f>ROUND(I444*H444,2)</f>
        <v>0</v>
      </c>
      <c r="K444" s="174" t="s">
        <v>188</v>
      </c>
      <c r="L444" s="178"/>
      <c r="M444" s="179" t="s">
        <v>5</v>
      </c>
      <c r="N444" s="180" t="s">
        <v>40</v>
      </c>
      <c r="O444" s="158">
        <v>0</v>
      </c>
      <c r="P444" s="158">
        <f>O444*H444</f>
        <v>0</v>
      </c>
      <c r="Q444" s="158">
        <v>0.55000000000000004</v>
      </c>
      <c r="R444" s="158">
        <f>Q444*H444</f>
        <v>1.0499500000000002</v>
      </c>
      <c r="S444" s="158">
        <v>0</v>
      </c>
      <c r="T444" s="159">
        <f>S444*H444</f>
        <v>0</v>
      </c>
      <c r="AR444" s="21" t="s">
        <v>350</v>
      </c>
      <c r="AT444" s="21" t="s">
        <v>235</v>
      </c>
      <c r="AU444" s="21" t="s">
        <v>79</v>
      </c>
      <c r="AY444" s="21" t="s">
        <v>129</v>
      </c>
      <c r="BE444" s="160">
        <f>IF(N444="základní",J444,0)</f>
        <v>0</v>
      </c>
      <c r="BF444" s="160">
        <f>IF(N444="snížená",J444,0)</f>
        <v>0</v>
      </c>
      <c r="BG444" s="160">
        <f>IF(N444="zákl. přenesená",J444,0)</f>
        <v>0</v>
      </c>
      <c r="BH444" s="160">
        <f>IF(N444="sníž. přenesená",J444,0)</f>
        <v>0</v>
      </c>
      <c r="BI444" s="160">
        <f>IF(N444="nulová",J444,0)</f>
        <v>0</v>
      </c>
      <c r="BJ444" s="21" t="s">
        <v>77</v>
      </c>
      <c r="BK444" s="160">
        <f>ROUND(I444*H444,2)</f>
        <v>0</v>
      </c>
      <c r="BL444" s="21" t="s">
        <v>271</v>
      </c>
      <c r="BM444" s="21" t="s">
        <v>878</v>
      </c>
    </row>
    <row r="445" spans="2:65" s="11" customFormat="1">
      <c r="B445" s="164"/>
      <c r="D445" s="165" t="s">
        <v>190</v>
      </c>
      <c r="E445" s="166" t="s">
        <v>5</v>
      </c>
      <c r="F445" s="167" t="s">
        <v>879</v>
      </c>
      <c r="H445" s="168">
        <v>1.909</v>
      </c>
      <c r="L445" s="164"/>
      <c r="M445" s="169"/>
      <c r="N445" s="170"/>
      <c r="O445" s="170"/>
      <c r="P445" s="170"/>
      <c r="Q445" s="170"/>
      <c r="R445" s="170"/>
      <c r="S445" s="170"/>
      <c r="T445" s="171"/>
      <c r="AT445" s="166" t="s">
        <v>190</v>
      </c>
      <c r="AU445" s="166" t="s">
        <v>79</v>
      </c>
      <c r="AV445" s="11" t="s">
        <v>79</v>
      </c>
      <c r="AW445" s="11" t="s">
        <v>32</v>
      </c>
      <c r="AX445" s="11" t="s">
        <v>77</v>
      </c>
      <c r="AY445" s="166" t="s">
        <v>129</v>
      </c>
    </row>
    <row r="446" spans="2:65" s="1" customFormat="1" ht="16.5" customHeight="1">
      <c r="B446" s="149"/>
      <c r="C446" s="150" t="s">
        <v>880</v>
      </c>
      <c r="D446" s="150" t="s">
        <v>131</v>
      </c>
      <c r="E446" s="151" t="s">
        <v>881</v>
      </c>
      <c r="F446" s="152" t="s">
        <v>882</v>
      </c>
      <c r="G446" s="153" t="s">
        <v>243</v>
      </c>
      <c r="H446" s="154">
        <v>241</v>
      </c>
      <c r="I446" s="155"/>
      <c r="J446" s="155">
        <f>ROUND(I446*H446,2)</f>
        <v>0</v>
      </c>
      <c r="K446" s="152" t="s">
        <v>188</v>
      </c>
      <c r="L446" s="35"/>
      <c r="M446" s="156" t="s">
        <v>5</v>
      </c>
      <c r="N446" s="157" t="s">
        <v>40</v>
      </c>
      <c r="O446" s="158">
        <v>6.6000000000000003E-2</v>
      </c>
      <c r="P446" s="158">
        <f>O446*H446</f>
        <v>15.906000000000001</v>
      </c>
      <c r="Q446" s="158">
        <v>0</v>
      </c>
      <c r="R446" s="158">
        <f>Q446*H446</f>
        <v>0</v>
      </c>
      <c r="S446" s="158">
        <v>0</v>
      </c>
      <c r="T446" s="159">
        <f>S446*H446</f>
        <v>0</v>
      </c>
      <c r="AR446" s="21" t="s">
        <v>271</v>
      </c>
      <c r="AT446" s="21" t="s">
        <v>131</v>
      </c>
      <c r="AU446" s="21" t="s">
        <v>79</v>
      </c>
      <c r="AY446" s="21" t="s">
        <v>129</v>
      </c>
      <c r="BE446" s="160">
        <f>IF(N446="základní",J446,0)</f>
        <v>0</v>
      </c>
      <c r="BF446" s="160">
        <f>IF(N446="snížená",J446,0)</f>
        <v>0</v>
      </c>
      <c r="BG446" s="160">
        <f>IF(N446="zákl. přenesená",J446,0)</f>
        <v>0</v>
      </c>
      <c r="BH446" s="160">
        <f>IF(N446="sníž. přenesená",J446,0)</f>
        <v>0</v>
      </c>
      <c r="BI446" s="160">
        <f>IF(N446="nulová",J446,0)</f>
        <v>0</v>
      </c>
      <c r="BJ446" s="21" t="s">
        <v>77</v>
      </c>
      <c r="BK446" s="160">
        <f>ROUND(I446*H446,2)</f>
        <v>0</v>
      </c>
      <c r="BL446" s="21" t="s">
        <v>271</v>
      </c>
      <c r="BM446" s="21" t="s">
        <v>883</v>
      </c>
    </row>
    <row r="447" spans="2:65" s="11" customFormat="1">
      <c r="B447" s="164"/>
      <c r="D447" s="165" t="s">
        <v>190</v>
      </c>
      <c r="E447" s="166" t="s">
        <v>5</v>
      </c>
      <c r="F447" s="167" t="s">
        <v>870</v>
      </c>
      <c r="H447" s="168">
        <v>187.35</v>
      </c>
      <c r="L447" s="164"/>
      <c r="M447" s="169"/>
      <c r="N447" s="170"/>
      <c r="O447" s="170"/>
      <c r="P447" s="170"/>
      <c r="Q447" s="170"/>
      <c r="R447" s="170"/>
      <c r="S447" s="170"/>
      <c r="T447" s="171"/>
      <c r="AT447" s="166" t="s">
        <v>190</v>
      </c>
      <c r="AU447" s="166" t="s">
        <v>79</v>
      </c>
      <c r="AV447" s="11" t="s">
        <v>79</v>
      </c>
      <c r="AW447" s="11" t="s">
        <v>32</v>
      </c>
      <c r="AX447" s="11" t="s">
        <v>69</v>
      </c>
      <c r="AY447" s="166" t="s">
        <v>129</v>
      </c>
    </row>
    <row r="448" spans="2:65" s="11" customFormat="1">
      <c r="B448" s="164"/>
      <c r="D448" s="165" t="s">
        <v>190</v>
      </c>
      <c r="E448" s="166" t="s">
        <v>5</v>
      </c>
      <c r="F448" s="167" t="s">
        <v>884</v>
      </c>
      <c r="H448" s="168">
        <v>53.65</v>
      </c>
      <c r="L448" s="164"/>
      <c r="M448" s="169"/>
      <c r="N448" s="170"/>
      <c r="O448" s="170"/>
      <c r="P448" s="170"/>
      <c r="Q448" s="170"/>
      <c r="R448" s="170"/>
      <c r="S448" s="170"/>
      <c r="T448" s="171"/>
      <c r="AT448" s="166" t="s">
        <v>190</v>
      </c>
      <c r="AU448" s="166" t="s">
        <v>79</v>
      </c>
      <c r="AV448" s="11" t="s">
        <v>79</v>
      </c>
      <c r="AW448" s="11" t="s">
        <v>32</v>
      </c>
      <c r="AX448" s="11" t="s">
        <v>69</v>
      </c>
      <c r="AY448" s="166" t="s">
        <v>129</v>
      </c>
    </row>
    <row r="449" spans="2:65" s="1" customFormat="1" ht="16.5" customHeight="1">
      <c r="B449" s="149"/>
      <c r="C449" s="172" t="s">
        <v>885</v>
      </c>
      <c r="D449" s="172" t="s">
        <v>235</v>
      </c>
      <c r="E449" s="173" t="s">
        <v>886</v>
      </c>
      <c r="F449" s="174" t="s">
        <v>887</v>
      </c>
      <c r="G449" s="175" t="s">
        <v>243</v>
      </c>
      <c r="H449" s="176">
        <v>265.10000000000002</v>
      </c>
      <c r="I449" s="177"/>
      <c r="J449" s="177">
        <f>ROUND(I449*H449,2)</f>
        <v>0</v>
      </c>
      <c r="K449" s="174" t="s">
        <v>188</v>
      </c>
      <c r="L449" s="178"/>
      <c r="M449" s="179" t="s">
        <v>5</v>
      </c>
      <c r="N449" s="180" t="s">
        <v>40</v>
      </c>
      <c r="O449" s="158">
        <v>0</v>
      </c>
      <c r="P449" s="158">
        <f>O449*H449</f>
        <v>0</v>
      </c>
      <c r="Q449" s="158">
        <v>1.3999999999999999E-4</v>
      </c>
      <c r="R449" s="158">
        <f>Q449*H449</f>
        <v>3.7114000000000001E-2</v>
      </c>
      <c r="S449" s="158">
        <v>0</v>
      </c>
      <c r="T449" s="159">
        <f>S449*H449</f>
        <v>0</v>
      </c>
      <c r="AR449" s="21" t="s">
        <v>350</v>
      </c>
      <c r="AT449" s="21" t="s">
        <v>235</v>
      </c>
      <c r="AU449" s="21" t="s">
        <v>79</v>
      </c>
      <c r="AY449" s="21" t="s">
        <v>129</v>
      </c>
      <c r="BE449" s="160">
        <f>IF(N449="základní",J449,0)</f>
        <v>0</v>
      </c>
      <c r="BF449" s="160">
        <f>IF(N449="snížená",J449,0)</f>
        <v>0</v>
      </c>
      <c r="BG449" s="160">
        <f>IF(N449="zákl. přenesená",J449,0)</f>
        <v>0</v>
      </c>
      <c r="BH449" s="160">
        <f>IF(N449="sníž. přenesená",J449,0)</f>
        <v>0</v>
      </c>
      <c r="BI449" s="160">
        <f>IF(N449="nulová",J449,0)</f>
        <v>0</v>
      </c>
      <c r="BJ449" s="21" t="s">
        <v>77</v>
      </c>
      <c r="BK449" s="160">
        <f>ROUND(I449*H449,2)</f>
        <v>0</v>
      </c>
      <c r="BL449" s="21" t="s">
        <v>271</v>
      </c>
      <c r="BM449" s="21" t="s">
        <v>888</v>
      </c>
    </row>
    <row r="450" spans="2:65" s="11" customFormat="1">
      <c r="B450" s="164"/>
      <c r="D450" s="165" t="s">
        <v>190</v>
      </c>
      <c r="F450" s="167" t="s">
        <v>782</v>
      </c>
      <c r="H450" s="168">
        <v>265.10000000000002</v>
      </c>
      <c r="L450" s="164"/>
      <c r="M450" s="169"/>
      <c r="N450" s="170"/>
      <c r="O450" s="170"/>
      <c r="P450" s="170"/>
      <c r="Q450" s="170"/>
      <c r="R450" s="170"/>
      <c r="S450" s="170"/>
      <c r="T450" s="171"/>
      <c r="AT450" s="166" t="s">
        <v>190</v>
      </c>
      <c r="AU450" s="166" t="s">
        <v>79</v>
      </c>
      <c r="AV450" s="11" t="s">
        <v>79</v>
      </c>
      <c r="AW450" s="11" t="s">
        <v>6</v>
      </c>
      <c r="AX450" s="11" t="s">
        <v>77</v>
      </c>
      <c r="AY450" s="166" t="s">
        <v>129</v>
      </c>
    </row>
    <row r="451" spans="2:65" s="1" customFormat="1" ht="16.5" customHeight="1">
      <c r="B451" s="149"/>
      <c r="C451" s="150" t="s">
        <v>889</v>
      </c>
      <c r="D451" s="150" t="s">
        <v>131</v>
      </c>
      <c r="E451" s="151" t="s">
        <v>890</v>
      </c>
      <c r="F451" s="152" t="s">
        <v>891</v>
      </c>
      <c r="G451" s="153" t="s">
        <v>243</v>
      </c>
      <c r="H451" s="154">
        <v>241</v>
      </c>
      <c r="I451" s="155"/>
      <c r="J451" s="155">
        <f>ROUND(I451*H451,2)</f>
        <v>0</v>
      </c>
      <c r="K451" s="152" t="s">
        <v>188</v>
      </c>
      <c r="L451" s="35"/>
      <c r="M451" s="156" t="s">
        <v>5</v>
      </c>
      <c r="N451" s="157" t="s">
        <v>40</v>
      </c>
      <c r="O451" s="158">
        <v>0.11</v>
      </c>
      <c r="P451" s="158">
        <f>O451*H451</f>
        <v>26.51</v>
      </c>
      <c r="Q451" s="158">
        <v>0</v>
      </c>
      <c r="R451" s="158">
        <f>Q451*H451</f>
        <v>0</v>
      </c>
      <c r="S451" s="158">
        <v>0</v>
      </c>
      <c r="T451" s="159">
        <f>S451*H451</f>
        <v>0</v>
      </c>
      <c r="AR451" s="21" t="s">
        <v>271</v>
      </c>
      <c r="AT451" s="21" t="s">
        <v>131</v>
      </c>
      <c r="AU451" s="21" t="s">
        <v>79</v>
      </c>
      <c r="AY451" s="21" t="s">
        <v>129</v>
      </c>
      <c r="BE451" s="160">
        <f>IF(N451="základní",J451,0)</f>
        <v>0</v>
      </c>
      <c r="BF451" s="160">
        <f>IF(N451="snížená",J451,0)</f>
        <v>0</v>
      </c>
      <c r="BG451" s="160">
        <f>IF(N451="zákl. přenesená",J451,0)</f>
        <v>0</v>
      </c>
      <c r="BH451" s="160">
        <f>IF(N451="sníž. přenesená",J451,0)</f>
        <v>0</v>
      </c>
      <c r="BI451" s="160">
        <f>IF(N451="nulová",J451,0)</f>
        <v>0</v>
      </c>
      <c r="BJ451" s="21" t="s">
        <v>77</v>
      </c>
      <c r="BK451" s="160">
        <f>ROUND(I451*H451,2)</f>
        <v>0</v>
      </c>
      <c r="BL451" s="21" t="s">
        <v>271</v>
      </c>
      <c r="BM451" s="21" t="s">
        <v>892</v>
      </c>
    </row>
    <row r="452" spans="2:65" s="11" customFormat="1">
      <c r="B452" s="164"/>
      <c r="D452" s="165" t="s">
        <v>190</v>
      </c>
      <c r="E452" s="166" t="s">
        <v>5</v>
      </c>
      <c r="F452" s="167" t="s">
        <v>870</v>
      </c>
      <c r="H452" s="168">
        <v>187.35</v>
      </c>
      <c r="L452" s="164"/>
      <c r="M452" s="169"/>
      <c r="N452" s="170"/>
      <c r="O452" s="170"/>
      <c r="P452" s="170"/>
      <c r="Q452" s="170"/>
      <c r="R452" s="170"/>
      <c r="S452" s="170"/>
      <c r="T452" s="171"/>
      <c r="AT452" s="166" t="s">
        <v>190</v>
      </c>
      <c r="AU452" s="166" t="s">
        <v>79</v>
      </c>
      <c r="AV452" s="11" t="s">
        <v>79</v>
      </c>
      <c r="AW452" s="11" t="s">
        <v>32</v>
      </c>
      <c r="AX452" s="11" t="s">
        <v>69</v>
      </c>
      <c r="AY452" s="166" t="s">
        <v>129</v>
      </c>
    </row>
    <row r="453" spans="2:65" s="11" customFormat="1">
      <c r="B453" s="164"/>
      <c r="D453" s="165" t="s">
        <v>190</v>
      </c>
      <c r="E453" s="166" t="s">
        <v>5</v>
      </c>
      <c r="F453" s="167" t="s">
        <v>884</v>
      </c>
      <c r="H453" s="168">
        <v>53.65</v>
      </c>
      <c r="L453" s="164"/>
      <c r="M453" s="169"/>
      <c r="N453" s="170"/>
      <c r="O453" s="170"/>
      <c r="P453" s="170"/>
      <c r="Q453" s="170"/>
      <c r="R453" s="170"/>
      <c r="S453" s="170"/>
      <c r="T453" s="171"/>
      <c r="AT453" s="166" t="s">
        <v>190</v>
      </c>
      <c r="AU453" s="166" t="s">
        <v>79</v>
      </c>
      <c r="AV453" s="11" t="s">
        <v>79</v>
      </c>
      <c r="AW453" s="11" t="s">
        <v>32</v>
      </c>
      <c r="AX453" s="11" t="s">
        <v>69</v>
      </c>
      <c r="AY453" s="166" t="s">
        <v>129</v>
      </c>
    </row>
    <row r="454" spans="2:65" s="1" customFormat="1" ht="16.5" customHeight="1">
      <c r="B454" s="149"/>
      <c r="C454" s="172" t="s">
        <v>893</v>
      </c>
      <c r="D454" s="172" t="s">
        <v>235</v>
      </c>
      <c r="E454" s="173" t="s">
        <v>894</v>
      </c>
      <c r="F454" s="174" t="s">
        <v>895</v>
      </c>
      <c r="G454" s="175" t="s">
        <v>243</v>
      </c>
      <c r="H454" s="176">
        <v>245.82</v>
      </c>
      <c r="I454" s="177"/>
      <c r="J454" s="177">
        <f>ROUND(I454*H454,2)</f>
        <v>0</v>
      </c>
      <c r="K454" s="174" t="s">
        <v>188</v>
      </c>
      <c r="L454" s="178"/>
      <c r="M454" s="179" t="s">
        <v>5</v>
      </c>
      <c r="N454" s="180" t="s">
        <v>40</v>
      </c>
      <c r="O454" s="158">
        <v>0</v>
      </c>
      <c r="P454" s="158">
        <f>O454*H454</f>
        <v>0</v>
      </c>
      <c r="Q454" s="158">
        <v>1.82E-3</v>
      </c>
      <c r="R454" s="158">
        <f>Q454*H454</f>
        <v>0.44739239999999997</v>
      </c>
      <c r="S454" s="158">
        <v>0</v>
      </c>
      <c r="T454" s="159">
        <f>S454*H454</f>
        <v>0</v>
      </c>
      <c r="AR454" s="21" t="s">
        <v>350</v>
      </c>
      <c r="AT454" s="21" t="s">
        <v>235</v>
      </c>
      <c r="AU454" s="21" t="s">
        <v>79</v>
      </c>
      <c r="AY454" s="21" t="s">
        <v>129</v>
      </c>
      <c r="BE454" s="160">
        <f>IF(N454="základní",J454,0)</f>
        <v>0</v>
      </c>
      <c r="BF454" s="160">
        <f>IF(N454="snížená",J454,0)</f>
        <v>0</v>
      </c>
      <c r="BG454" s="160">
        <f>IF(N454="zákl. přenesená",J454,0)</f>
        <v>0</v>
      </c>
      <c r="BH454" s="160">
        <f>IF(N454="sníž. přenesená",J454,0)</f>
        <v>0</v>
      </c>
      <c r="BI454" s="160">
        <f>IF(N454="nulová",J454,0)</f>
        <v>0</v>
      </c>
      <c r="BJ454" s="21" t="s">
        <v>77</v>
      </c>
      <c r="BK454" s="160">
        <f>ROUND(I454*H454,2)</f>
        <v>0</v>
      </c>
      <c r="BL454" s="21" t="s">
        <v>271</v>
      </c>
      <c r="BM454" s="21" t="s">
        <v>896</v>
      </c>
    </row>
    <row r="455" spans="2:65" s="11" customFormat="1">
      <c r="B455" s="164"/>
      <c r="D455" s="165" t="s">
        <v>190</v>
      </c>
      <c r="F455" s="167" t="s">
        <v>897</v>
      </c>
      <c r="H455" s="168">
        <v>245.82</v>
      </c>
      <c r="L455" s="164"/>
      <c r="M455" s="169"/>
      <c r="N455" s="170"/>
      <c r="O455" s="170"/>
      <c r="P455" s="170"/>
      <c r="Q455" s="170"/>
      <c r="R455" s="170"/>
      <c r="S455" s="170"/>
      <c r="T455" s="171"/>
      <c r="AT455" s="166" t="s">
        <v>190</v>
      </c>
      <c r="AU455" s="166" t="s">
        <v>79</v>
      </c>
      <c r="AV455" s="11" t="s">
        <v>79</v>
      </c>
      <c r="AW455" s="11" t="s">
        <v>6</v>
      </c>
      <c r="AX455" s="11" t="s">
        <v>77</v>
      </c>
      <c r="AY455" s="166" t="s">
        <v>129</v>
      </c>
    </row>
    <row r="456" spans="2:65" s="1" customFormat="1" ht="25.5" customHeight="1">
      <c r="B456" s="149"/>
      <c r="C456" s="150" t="s">
        <v>898</v>
      </c>
      <c r="D456" s="150" t="s">
        <v>131</v>
      </c>
      <c r="E456" s="151" t="s">
        <v>899</v>
      </c>
      <c r="F456" s="152" t="s">
        <v>900</v>
      </c>
      <c r="G456" s="153" t="s">
        <v>243</v>
      </c>
      <c r="H456" s="154">
        <v>53.65</v>
      </c>
      <c r="I456" s="155"/>
      <c r="J456" s="155">
        <f>ROUND(I456*H456,2)</f>
        <v>0</v>
      </c>
      <c r="K456" s="152" t="s">
        <v>188</v>
      </c>
      <c r="L456" s="35"/>
      <c r="M456" s="156" t="s">
        <v>5</v>
      </c>
      <c r="N456" s="157" t="s">
        <v>40</v>
      </c>
      <c r="O456" s="158">
        <v>0.92100000000000004</v>
      </c>
      <c r="P456" s="158">
        <f>O456*H456</f>
        <v>49.411650000000002</v>
      </c>
      <c r="Q456" s="158">
        <v>2.9839999999999998E-2</v>
      </c>
      <c r="R456" s="158">
        <f>Q456*H456</f>
        <v>1.6009159999999998</v>
      </c>
      <c r="S456" s="158">
        <v>0</v>
      </c>
      <c r="T456" s="159">
        <f>S456*H456</f>
        <v>0</v>
      </c>
      <c r="AR456" s="21" t="s">
        <v>271</v>
      </c>
      <c r="AT456" s="21" t="s">
        <v>131</v>
      </c>
      <c r="AU456" s="21" t="s">
        <v>79</v>
      </c>
      <c r="AY456" s="21" t="s">
        <v>129</v>
      </c>
      <c r="BE456" s="160">
        <f>IF(N456="základní",J456,0)</f>
        <v>0</v>
      </c>
      <c r="BF456" s="160">
        <f>IF(N456="snížená",J456,0)</f>
        <v>0</v>
      </c>
      <c r="BG456" s="160">
        <f>IF(N456="zákl. přenesená",J456,0)</f>
        <v>0</v>
      </c>
      <c r="BH456" s="160">
        <f>IF(N456="sníž. přenesená",J456,0)</f>
        <v>0</v>
      </c>
      <c r="BI456" s="160">
        <f>IF(N456="nulová",J456,0)</f>
        <v>0</v>
      </c>
      <c r="BJ456" s="21" t="s">
        <v>77</v>
      </c>
      <c r="BK456" s="160">
        <f>ROUND(I456*H456,2)</f>
        <v>0</v>
      </c>
      <c r="BL456" s="21" t="s">
        <v>271</v>
      </c>
      <c r="BM456" s="21" t="s">
        <v>901</v>
      </c>
    </row>
    <row r="457" spans="2:65" s="11" customFormat="1">
      <c r="B457" s="164"/>
      <c r="D457" s="165" t="s">
        <v>190</v>
      </c>
      <c r="E457" s="166" t="s">
        <v>5</v>
      </c>
      <c r="F457" s="167" t="s">
        <v>884</v>
      </c>
      <c r="H457" s="168">
        <v>53.65</v>
      </c>
      <c r="L457" s="164"/>
      <c r="M457" s="169"/>
      <c r="N457" s="170"/>
      <c r="O457" s="170"/>
      <c r="P457" s="170"/>
      <c r="Q457" s="170"/>
      <c r="R457" s="170"/>
      <c r="S457" s="170"/>
      <c r="T457" s="171"/>
      <c r="AT457" s="166" t="s">
        <v>190</v>
      </c>
      <c r="AU457" s="166" t="s">
        <v>79</v>
      </c>
      <c r="AV457" s="11" t="s">
        <v>79</v>
      </c>
      <c r="AW457" s="11" t="s">
        <v>32</v>
      </c>
      <c r="AX457" s="11" t="s">
        <v>77</v>
      </c>
      <c r="AY457" s="166" t="s">
        <v>129</v>
      </c>
    </row>
    <row r="458" spans="2:65" s="1" customFormat="1" ht="25.5" customHeight="1">
      <c r="B458" s="149"/>
      <c r="C458" s="150" t="s">
        <v>902</v>
      </c>
      <c r="D458" s="150" t="s">
        <v>131</v>
      </c>
      <c r="E458" s="151" t="s">
        <v>903</v>
      </c>
      <c r="F458" s="152" t="s">
        <v>904</v>
      </c>
      <c r="G458" s="153" t="s">
        <v>735</v>
      </c>
      <c r="H458" s="154">
        <v>6965.3950000000004</v>
      </c>
      <c r="I458" s="155"/>
      <c r="J458" s="155">
        <f>ROUND(I458*H458,2)</f>
        <v>0</v>
      </c>
      <c r="K458" s="152" t="s">
        <v>188</v>
      </c>
      <c r="L458" s="35"/>
      <c r="M458" s="156" t="s">
        <v>5</v>
      </c>
      <c r="N458" s="157" t="s">
        <v>40</v>
      </c>
      <c r="O458" s="158">
        <v>0</v>
      </c>
      <c r="P458" s="158">
        <f>O458*H458</f>
        <v>0</v>
      </c>
      <c r="Q458" s="158">
        <v>0</v>
      </c>
      <c r="R458" s="158">
        <f>Q458*H458</f>
        <v>0</v>
      </c>
      <c r="S458" s="158">
        <v>0</v>
      </c>
      <c r="T458" s="159">
        <f>S458*H458</f>
        <v>0</v>
      </c>
      <c r="AR458" s="21" t="s">
        <v>271</v>
      </c>
      <c r="AT458" s="21" t="s">
        <v>131</v>
      </c>
      <c r="AU458" s="21" t="s">
        <v>79</v>
      </c>
      <c r="AY458" s="21" t="s">
        <v>129</v>
      </c>
      <c r="BE458" s="160">
        <f>IF(N458="základní",J458,0)</f>
        <v>0</v>
      </c>
      <c r="BF458" s="160">
        <f>IF(N458="snížená",J458,0)</f>
        <v>0</v>
      </c>
      <c r="BG458" s="160">
        <f>IF(N458="zákl. přenesená",J458,0)</f>
        <v>0</v>
      </c>
      <c r="BH458" s="160">
        <f>IF(N458="sníž. přenesená",J458,0)</f>
        <v>0</v>
      </c>
      <c r="BI458" s="160">
        <f>IF(N458="nulová",J458,0)</f>
        <v>0</v>
      </c>
      <c r="BJ458" s="21" t="s">
        <v>77</v>
      </c>
      <c r="BK458" s="160">
        <f>ROUND(I458*H458,2)</f>
        <v>0</v>
      </c>
      <c r="BL458" s="21" t="s">
        <v>271</v>
      </c>
      <c r="BM458" s="21" t="s">
        <v>905</v>
      </c>
    </row>
    <row r="459" spans="2:65" s="10" customFormat="1" ht="29.85" customHeight="1">
      <c r="B459" s="137"/>
      <c r="D459" s="138" t="s">
        <v>68</v>
      </c>
      <c r="E459" s="147" t="s">
        <v>906</v>
      </c>
      <c r="F459" s="147" t="s">
        <v>907</v>
      </c>
      <c r="J459" s="148">
        <f>BK459</f>
        <v>0</v>
      </c>
      <c r="L459" s="137"/>
      <c r="M459" s="141"/>
      <c r="N459" s="142"/>
      <c r="O459" s="142"/>
      <c r="P459" s="143">
        <f>SUM(P460:P479)</f>
        <v>504.073083</v>
      </c>
      <c r="Q459" s="142"/>
      <c r="R459" s="143">
        <f>SUM(R460:R479)</f>
        <v>3.9065563999999999</v>
      </c>
      <c r="S459" s="142"/>
      <c r="T459" s="144">
        <f>SUM(T460:T479)</f>
        <v>0</v>
      </c>
      <c r="AR459" s="138" t="s">
        <v>79</v>
      </c>
      <c r="AT459" s="145" t="s">
        <v>68</v>
      </c>
      <c r="AU459" s="145" t="s">
        <v>77</v>
      </c>
      <c r="AY459" s="138" t="s">
        <v>129</v>
      </c>
      <c r="BK459" s="146">
        <f>SUM(BK460:BK479)</f>
        <v>0</v>
      </c>
    </row>
    <row r="460" spans="2:65" s="1" customFormat="1" ht="16.5" customHeight="1">
      <c r="B460" s="149"/>
      <c r="C460" s="150" t="s">
        <v>908</v>
      </c>
      <c r="D460" s="150" t="s">
        <v>131</v>
      </c>
      <c r="E460" s="151" t="s">
        <v>909</v>
      </c>
      <c r="F460" s="152" t="s">
        <v>910</v>
      </c>
      <c r="G460" s="153" t="s">
        <v>243</v>
      </c>
      <c r="H460" s="154">
        <v>421.25400000000002</v>
      </c>
      <c r="I460" s="155"/>
      <c r="J460" s="155">
        <f>ROUND(I460*H460,2)</f>
        <v>0</v>
      </c>
      <c r="K460" s="152" t="s">
        <v>188</v>
      </c>
      <c r="L460" s="35"/>
      <c r="M460" s="156" t="s">
        <v>5</v>
      </c>
      <c r="N460" s="157" t="s">
        <v>40</v>
      </c>
      <c r="O460" s="158">
        <v>8.3000000000000004E-2</v>
      </c>
      <c r="P460" s="158">
        <f>O460*H460</f>
        <v>34.964082000000005</v>
      </c>
      <c r="Q460" s="158">
        <v>0</v>
      </c>
      <c r="R460" s="158">
        <f>Q460*H460</f>
        <v>0</v>
      </c>
      <c r="S460" s="158">
        <v>0</v>
      </c>
      <c r="T460" s="159">
        <f>S460*H460</f>
        <v>0</v>
      </c>
      <c r="AR460" s="21" t="s">
        <v>271</v>
      </c>
      <c r="AT460" s="21" t="s">
        <v>131</v>
      </c>
      <c r="AU460" s="21" t="s">
        <v>79</v>
      </c>
      <c r="AY460" s="21" t="s">
        <v>129</v>
      </c>
      <c r="BE460" s="160">
        <f>IF(N460="základní",J460,0)</f>
        <v>0</v>
      </c>
      <c r="BF460" s="160">
        <f>IF(N460="snížená",J460,0)</f>
        <v>0</v>
      </c>
      <c r="BG460" s="160">
        <f>IF(N460="zákl. přenesená",J460,0)</f>
        <v>0</v>
      </c>
      <c r="BH460" s="160">
        <f>IF(N460="sníž. přenesená",J460,0)</f>
        <v>0</v>
      </c>
      <c r="BI460" s="160">
        <f>IF(N460="nulová",J460,0)</f>
        <v>0</v>
      </c>
      <c r="BJ460" s="21" t="s">
        <v>77</v>
      </c>
      <c r="BK460" s="160">
        <f>ROUND(I460*H460,2)</f>
        <v>0</v>
      </c>
      <c r="BL460" s="21" t="s">
        <v>271</v>
      </c>
      <c r="BM460" s="21" t="s">
        <v>911</v>
      </c>
    </row>
    <row r="461" spans="2:65" s="11" customFormat="1">
      <c r="B461" s="164"/>
      <c r="D461" s="165" t="s">
        <v>190</v>
      </c>
      <c r="E461" s="166" t="s">
        <v>5</v>
      </c>
      <c r="F461" s="167" t="s">
        <v>819</v>
      </c>
      <c r="H461" s="168">
        <v>421.25400000000002</v>
      </c>
      <c r="L461" s="164"/>
      <c r="M461" s="169"/>
      <c r="N461" s="170"/>
      <c r="O461" s="170"/>
      <c r="P461" s="170"/>
      <c r="Q461" s="170"/>
      <c r="R461" s="170"/>
      <c r="S461" s="170"/>
      <c r="T461" s="171"/>
      <c r="AT461" s="166" t="s">
        <v>190</v>
      </c>
      <c r="AU461" s="166" t="s">
        <v>79</v>
      </c>
      <c r="AV461" s="11" t="s">
        <v>79</v>
      </c>
      <c r="AW461" s="11" t="s">
        <v>32</v>
      </c>
      <c r="AX461" s="11" t="s">
        <v>77</v>
      </c>
      <c r="AY461" s="166" t="s">
        <v>129</v>
      </c>
    </row>
    <row r="462" spans="2:65" s="1" customFormat="1" ht="16.5" customHeight="1">
      <c r="B462" s="149"/>
      <c r="C462" s="172" t="s">
        <v>912</v>
      </c>
      <c r="D462" s="172" t="s">
        <v>235</v>
      </c>
      <c r="E462" s="173" t="s">
        <v>913</v>
      </c>
      <c r="F462" s="174" t="s">
        <v>914</v>
      </c>
      <c r="G462" s="175" t="s">
        <v>243</v>
      </c>
      <c r="H462" s="176">
        <v>484.44200000000001</v>
      </c>
      <c r="I462" s="177"/>
      <c r="J462" s="177">
        <f>ROUND(I462*H462,2)</f>
        <v>0</v>
      </c>
      <c r="K462" s="174" t="s">
        <v>188</v>
      </c>
      <c r="L462" s="178"/>
      <c r="M462" s="179" t="s">
        <v>5</v>
      </c>
      <c r="N462" s="180" t="s">
        <v>40</v>
      </c>
      <c r="O462" s="158">
        <v>0</v>
      </c>
      <c r="P462" s="158">
        <f>O462*H462</f>
        <v>0</v>
      </c>
      <c r="Q462" s="158">
        <v>5.0000000000000001E-4</v>
      </c>
      <c r="R462" s="158">
        <f>Q462*H462</f>
        <v>0.24222100000000002</v>
      </c>
      <c r="S462" s="158">
        <v>0</v>
      </c>
      <c r="T462" s="159">
        <f>S462*H462</f>
        <v>0</v>
      </c>
      <c r="AR462" s="21" t="s">
        <v>350</v>
      </c>
      <c r="AT462" s="21" t="s">
        <v>235</v>
      </c>
      <c r="AU462" s="21" t="s">
        <v>79</v>
      </c>
      <c r="AY462" s="21" t="s">
        <v>129</v>
      </c>
      <c r="BE462" s="160">
        <f>IF(N462="základní",J462,0)</f>
        <v>0</v>
      </c>
      <c r="BF462" s="160">
        <f>IF(N462="snížená",J462,0)</f>
        <v>0</v>
      </c>
      <c r="BG462" s="160">
        <f>IF(N462="zákl. přenesená",J462,0)</f>
        <v>0</v>
      </c>
      <c r="BH462" s="160">
        <f>IF(N462="sníž. přenesená",J462,0)</f>
        <v>0</v>
      </c>
      <c r="BI462" s="160">
        <f>IF(N462="nulová",J462,0)</f>
        <v>0</v>
      </c>
      <c r="BJ462" s="21" t="s">
        <v>77</v>
      </c>
      <c r="BK462" s="160">
        <f>ROUND(I462*H462,2)</f>
        <v>0</v>
      </c>
      <c r="BL462" s="21" t="s">
        <v>271</v>
      </c>
      <c r="BM462" s="21" t="s">
        <v>915</v>
      </c>
    </row>
    <row r="463" spans="2:65" s="11" customFormat="1">
      <c r="B463" s="164"/>
      <c r="D463" s="165" t="s">
        <v>190</v>
      </c>
      <c r="F463" s="167" t="s">
        <v>916</v>
      </c>
      <c r="H463" s="168">
        <v>484.44200000000001</v>
      </c>
      <c r="L463" s="164"/>
      <c r="M463" s="169"/>
      <c r="N463" s="170"/>
      <c r="O463" s="170"/>
      <c r="P463" s="170"/>
      <c r="Q463" s="170"/>
      <c r="R463" s="170"/>
      <c r="S463" s="170"/>
      <c r="T463" s="171"/>
      <c r="AT463" s="166" t="s">
        <v>190</v>
      </c>
      <c r="AU463" s="166" t="s">
        <v>79</v>
      </c>
      <c r="AV463" s="11" t="s">
        <v>79</v>
      </c>
      <c r="AW463" s="11" t="s">
        <v>6</v>
      </c>
      <c r="AX463" s="11" t="s">
        <v>77</v>
      </c>
      <c r="AY463" s="166" t="s">
        <v>129</v>
      </c>
    </row>
    <row r="464" spans="2:65" s="1" customFormat="1" ht="25.5" customHeight="1">
      <c r="B464" s="149"/>
      <c r="C464" s="150" t="s">
        <v>917</v>
      </c>
      <c r="D464" s="150" t="s">
        <v>131</v>
      </c>
      <c r="E464" s="151" t="s">
        <v>918</v>
      </c>
      <c r="F464" s="152" t="s">
        <v>919</v>
      </c>
      <c r="G464" s="153" t="s">
        <v>243</v>
      </c>
      <c r="H464" s="154">
        <v>429.63900000000001</v>
      </c>
      <c r="I464" s="155"/>
      <c r="J464" s="155">
        <f>ROUND(I464*H464,2)</f>
        <v>0</v>
      </c>
      <c r="K464" s="152" t="s">
        <v>188</v>
      </c>
      <c r="L464" s="35"/>
      <c r="M464" s="156" t="s">
        <v>5</v>
      </c>
      <c r="N464" s="157" t="s">
        <v>40</v>
      </c>
      <c r="O464" s="158">
        <v>0.95899999999999996</v>
      </c>
      <c r="P464" s="158">
        <f>O464*H464</f>
        <v>412.02380099999999</v>
      </c>
      <c r="Q464" s="158">
        <v>7.6E-3</v>
      </c>
      <c r="R464" s="158">
        <f>Q464*H464</f>
        <v>3.2652564000000002</v>
      </c>
      <c r="S464" s="158">
        <v>0</v>
      </c>
      <c r="T464" s="159">
        <f>S464*H464</f>
        <v>0</v>
      </c>
      <c r="AR464" s="21" t="s">
        <v>271</v>
      </c>
      <c r="AT464" s="21" t="s">
        <v>131</v>
      </c>
      <c r="AU464" s="21" t="s">
        <v>79</v>
      </c>
      <c r="AY464" s="21" t="s">
        <v>129</v>
      </c>
      <c r="BE464" s="160">
        <f>IF(N464="základní",J464,0)</f>
        <v>0</v>
      </c>
      <c r="BF464" s="160">
        <f>IF(N464="snížená",J464,0)</f>
        <v>0</v>
      </c>
      <c r="BG464" s="160">
        <f>IF(N464="zákl. přenesená",J464,0)</f>
        <v>0</v>
      </c>
      <c r="BH464" s="160">
        <f>IF(N464="sníž. přenesená",J464,0)</f>
        <v>0</v>
      </c>
      <c r="BI464" s="160">
        <f>IF(N464="nulová",J464,0)</f>
        <v>0</v>
      </c>
      <c r="BJ464" s="21" t="s">
        <v>77</v>
      </c>
      <c r="BK464" s="160">
        <f>ROUND(I464*H464,2)</f>
        <v>0</v>
      </c>
      <c r="BL464" s="21" t="s">
        <v>271</v>
      </c>
      <c r="BM464" s="21" t="s">
        <v>920</v>
      </c>
    </row>
    <row r="465" spans="2:65" s="11" customFormat="1">
      <c r="B465" s="164"/>
      <c r="D465" s="165" t="s">
        <v>190</v>
      </c>
      <c r="E465" s="166" t="s">
        <v>5</v>
      </c>
      <c r="F465" s="167" t="s">
        <v>819</v>
      </c>
      <c r="H465" s="168">
        <v>421.25400000000002</v>
      </c>
      <c r="L465" s="164"/>
      <c r="M465" s="169"/>
      <c r="N465" s="170"/>
      <c r="O465" s="170"/>
      <c r="P465" s="170"/>
      <c r="Q465" s="170"/>
      <c r="R465" s="170"/>
      <c r="S465" s="170"/>
      <c r="T465" s="171"/>
      <c r="AT465" s="166" t="s">
        <v>190</v>
      </c>
      <c r="AU465" s="166" t="s">
        <v>79</v>
      </c>
      <c r="AV465" s="11" t="s">
        <v>79</v>
      </c>
      <c r="AW465" s="11" t="s">
        <v>32</v>
      </c>
      <c r="AX465" s="11" t="s">
        <v>69</v>
      </c>
      <c r="AY465" s="166" t="s">
        <v>129</v>
      </c>
    </row>
    <row r="466" spans="2:65" s="11" customFormat="1">
      <c r="B466" s="164"/>
      <c r="D466" s="165" t="s">
        <v>190</v>
      </c>
      <c r="E466" s="166" t="s">
        <v>5</v>
      </c>
      <c r="F466" s="167" t="s">
        <v>921</v>
      </c>
      <c r="H466" s="168">
        <v>6.7649999999999997</v>
      </c>
      <c r="L466" s="164"/>
      <c r="M466" s="169"/>
      <c r="N466" s="170"/>
      <c r="O466" s="170"/>
      <c r="P466" s="170"/>
      <c r="Q466" s="170"/>
      <c r="R466" s="170"/>
      <c r="S466" s="170"/>
      <c r="T466" s="171"/>
      <c r="AT466" s="166" t="s">
        <v>190</v>
      </c>
      <c r="AU466" s="166" t="s">
        <v>79</v>
      </c>
      <c r="AV466" s="11" t="s">
        <v>79</v>
      </c>
      <c r="AW466" s="11" t="s">
        <v>32</v>
      </c>
      <c r="AX466" s="11" t="s">
        <v>69</v>
      </c>
      <c r="AY466" s="166" t="s">
        <v>129</v>
      </c>
    </row>
    <row r="467" spans="2:65" s="11" customFormat="1">
      <c r="B467" s="164"/>
      <c r="D467" s="165" t="s">
        <v>190</v>
      </c>
      <c r="E467" s="166" t="s">
        <v>5</v>
      </c>
      <c r="F467" s="167" t="s">
        <v>922</v>
      </c>
      <c r="H467" s="168">
        <v>1.62</v>
      </c>
      <c r="L467" s="164"/>
      <c r="M467" s="169"/>
      <c r="N467" s="170"/>
      <c r="O467" s="170"/>
      <c r="P467" s="170"/>
      <c r="Q467" s="170"/>
      <c r="R467" s="170"/>
      <c r="S467" s="170"/>
      <c r="T467" s="171"/>
      <c r="AT467" s="166" t="s">
        <v>190</v>
      </c>
      <c r="AU467" s="166" t="s">
        <v>79</v>
      </c>
      <c r="AV467" s="11" t="s">
        <v>79</v>
      </c>
      <c r="AW467" s="11" t="s">
        <v>32</v>
      </c>
      <c r="AX467" s="11" t="s">
        <v>69</v>
      </c>
      <c r="AY467" s="166" t="s">
        <v>129</v>
      </c>
    </row>
    <row r="468" spans="2:65" s="1" customFormat="1" ht="25.5" customHeight="1">
      <c r="B468" s="149"/>
      <c r="C468" s="150" t="s">
        <v>923</v>
      </c>
      <c r="D468" s="150" t="s">
        <v>131</v>
      </c>
      <c r="E468" s="151" t="s">
        <v>924</v>
      </c>
      <c r="F468" s="152" t="s">
        <v>925</v>
      </c>
      <c r="G468" s="153" t="s">
        <v>317</v>
      </c>
      <c r="H468" s="154">
        <v>18.2</v>
      </c>
      <c r="I468" s="155"/>
      <c r="J468" s="155">
        <f>ROUND(I468*H468,2)</f>
        <v>0</v>
      </c>
      <c r="K468" s="152" t="s">
        <v>188</v>
      </c>
      <c r="L468" s="35"/>
      <c r="M468" s="156" t="s">
        <v>5</v>
      </c>
      <c r="N468" s="157" t="s">
        <v>40</v>
      </c>
      <c r="O468" s="158">
        <v>0.22</v>
      </c>
      <c r="P468" s="158">
        <f>O468*H468</f>
        <v>4.0039999999999996</v>
      </c>
      <c r="Q468" s="158">
        <v>1.2700000000000001E-3</v>
      </c>
      <c r="R468" s="158">
        <f>Q468*H468</f>
        <v>2.3113999999999999E-2</v>
      </c>
      <c r="S468" s="158">
        <v>0</v>
      </c>
      <c r="T468" s="159">
        <f>S468*H468</f>
        <v>0</v>
      </c>
      <c r="AR468" s="21" t="s">
        <v>271</v>
      </c>
      <c r="AT468" s="21" t="s">
        <v>131</v>
      </c>
      <c r="AU468" s="21" t="s">
        <v>79</v>
      </c>
      <c r="AY468" s="21" t="s">
        <v>129</v>
      </c>
      <c r="BE468" s="160">
        <f>IF(N468="základní",J468,0)</f>
        <v>0</v>
      </c>
      <c r="BF468" s="160">
        <f>IF(N468="snížená",J468,0)</f>
        <v>0</v>
      </c>
      <c r="BG468" s="160">
        <f>IF(N468="zákl. přenesená",J468,0)</f>
        <v>0</v>
      </c>
      <c r="BH468" s="160">
        <f>IF(N468="sníž. přenesená",J468,0)</f>
        <v>0</v>
      </c>
      <c r="BI468" s="160">
        <f>IF(N468="nulová",J468,0)</f>
        <v>0</v>
      </c>
      <c r="BJ468" s="21" t="s">
        <v>77</v>
      </c>
      <c r="BK468" s="160">
        <f>ROUND(I468*H468,2)</f>
        <v>0</v>
      </c>
      <c r="BL468" s="21" t="s">
        <v>271</v>
      </c>
      <c r="BM468" s="21" t="s">
        <v>926</v>
      </c>
    </row>
    <row r="469" spans="2:65" s="1" customFormat="1" ht="16.5" customHeight="1">
      <c r="B469" s="149"/>
      <c r="C469" s="150" t="s">
        <v>927</v>
      </c>
      <c r="D469" s="150" t="s">
        <v>131</v>
      </c>
      <c r="E469" s="151" t="s">
        <v>928</v>
      </c>
      <c r="F469" s="152" t="s">
        <v>929</v>
      </c>
      <c r="G469" s="153" t="s">
        <v>317</v>
      </c>
      <c r="H469" s="154">
        <v>65.25</v>
      </c>
      <c r="I469" s="155"/>
      <c r="J469" s="155">
        <f>ROUND(I469*H469,2)</f>
        <v>0</v>
      </c>
      <c r="K469" s="152" t="s">
        <v>188</v>
      </c>
      <c r="L469" s="35"/>
      <c r="M469" s="156" t="s">
        <v>5</v>
      </c>
      <c r="N469" s="157" t="s">
        <v>40</v>
      </c>
      <c r="O469" s="158">
        <v>0.35</v>
      </c>
      <c r="P469" s="158">
        <f>O469*H469</f>
        <v>22.837499999999999</v>
      </c>
      <c r="Q469" s="158">
        <v>2.3999999999999998E-3</v>
      </c>
      <c r="R469" s="158">
        <f>Q469*H469</f>
        <v>0.15659999999999999</v>
      </c>
      <c r="S469" s="158">
        <v>0</v>
      </c>
      <c r="T469" s="159">
        <f>S469*H469</f>
        <v>0</v>
      </c>
      <c r="AR469" s="21" t="s">
        <v>271</v>
      </c>
      <c r="AT469" s="21" t="s">
        <v>131</v>
      </c>
      <c r="AU469" s="21" t="s">
        <v>79</v>
      </c>
      <c r="AY469" s="21" t="s">
        <v>129</v>
      </c>
      <c r="BE469" s="160">
        <f>IF(N469="základní",J469,0)</f>
        <v>0</v>
      </c>
      <c r="BF469" s="160">
        <f>IF(N469="snížená",J469,0)</f>
        <v>0</v>
      </c>
      <c r="BG469" s="160">
        <f>IF(N469="zákl. přenesená",J469,0)</f>
        <v>0</v>
      </c>
      <c r="BH469" s="160">
        <f>IF(N469="sníž. přenesená",J469,0)</f>
        <v>0</v>
      </c>
      <c r="BI469" s="160">
        <f>IF(N469="nulová",J469,0)</f>
        <v>0</v>
      </c>
      <c r="BJ469" s="21" t="s">
        <v>77</v>
      </c>
      <c r="BK469" s="160">
        <f>ROUND(I469*H469,2)</f>
        <v>0</v>
      </c>
      <c r="BL469" s="21" t="s">
        <v>271</v>
      </c>
      <c r="BM469" s="21" t="s">
        <v>930</v>
      </c>
    </row>
    <row r="470" spans="2:65" s="11" customFormat="1">
      <c r="B470" s="164"/>
      <c r="D470" s="165" t="s">
        <v>190</v>
      </c>
      <c r="E470" s="166" t="s">
        <v>5</v>
      </c>
      <c r="F470" s="167" t="s">
        <v>931</v>
      </c>
      <c r="H470" s="168">
        <v>65.25</v>
      </c>
      <c r="L470" s="164"/>
      <c r="M470" s="169"/>
      <c r="N470" s="170"/>
      <c r="O470" s="170"/>
      <c r="P470" s="170"/>
      <c r="Q470" s="170"/>
      <c r="R470" s="170"/>
      <c r="S470" s="170"/>
      <c r="T470" s="171"/>
      <c r="AT470" s="166" t="s">
        <v>190</v>
      </c>
      <c r="AU470" s="166" t="s">
        <v>79</v>
      </c>
      <c r="AV470" s="11" t="s">
        <v>79</v>
      </c>
      <c r="AW470" s="11" t="s">
        <v>32</v>
      </c>
      <c r="AX470" s="11" t="s">
        <v>77</v>
      </c>
      <c r="AY470" s="166" t="s">
        <v>129</v>
      </c>
    </row>
    <row r="471" spans="2:65" s="1" customFormat="1" ht="25.5" customHeight="1">
      <c r="B471" s="149"/>
      <c r="C471" s="150" t="s">
        <v>932</v>
      </c>
      <c r="D471" s="150" t="s">
        <v>131</v>
      </c>
      <c r="E471" s="151" t="s">
        <v>933</v>
      </c>
      <c r="F471" s="152" t="s">
        <v>934</v>
      </c>
      <c r="G471" s="153" t="s">
        <v>134</v>
      </c>
      <c r="H471" s="154">
        <v>1</v>
      </c>
      <c r="I471" s="155"/>
      <c r="J471" s="155">
        <f>ROUND(I471*H471,2)</f>
        <v>0</v>
      </c>
      <c r="K471" s="152" t="s">
        <v>188</v>
      </c>
      <c r="L471" s="35"/>
      <c r="M471" s="156" t="s">
        <v>5</v>
      </c>
      <c r="N471" s="157" t="s">
        <v>40</v>
      </c>
      <c r="O471" s="158">
        <v>0.495</v>
      </c>
      <c r="P471" s="158">
        <f>O471*H471</f>
        <v>0.495</v>
      </c>
      <c r="Q471" s="158">
        <v>3.5999999999999999E-3</v>
      </c>
      <c r="R471" s="158">
        <f>Q471*H471</f>
        <v>3.5999999999999999E-3</v>
      </c>
      <c r="S471" s="158">
        <v>0</v>
      </c>
      <c r="T471" s="159">
        <f>S471*H471</f>
        <v>0</v>
      </c>
      <c r="AR471" s="21" t="s">
        <v>271</v>
      </c>
      <c r="AT471" s="21" t="s">
        <v>131</v>
      </c>
      <c r="AU471" s="21" t="s">
        <v>79</v>
      </c>
      <c r="AY471" s="21" t="s">
        <v>129</v>
      </c>
      <c r="BE471" s="160">
        <f>IF(N471="základní",J471,0)</f>
        <v>0</v>
      </c>
      <c r="BF471" s="160">
        <f>IF(N471="snížená",J471,0)</f>
        <v>0</v>
      </c>
      <c r="BG471" s="160">
        <f>IF(N471="zákl. přenesená",J471,0)</f>
        <v>0</v>
      </c>
      <c r="BH471" s="160">
        <f>IF(N471="sníž. přenesená",J471,0)</f>
        <v>0</v>
      </c>
      <c r="BI471" s="160">
        <f>IF(N471="nulová",J471,0)</f>
        <v>0</v>
      </c>
      <c r="BJ471" s="21" t="s">
        <v>77</v>
      </c>
      <c r="BK471" s="160">
        <f>ROUND(I471*H471,2)</f>
        <v>0</v>
      </c>
      <c r="BL471" s="21" t="s">
        <v>271</v>
      </c>
      <c r="BM471" s="21" t="s">
        <v>935</v>
      </c>
    </row>
    <row r="472" spans="2:65" s="1" customFormat="1" ht="25.5" customHeight="1">
      <c r="B472" s="149"/>
      <c r="C472" s="150" t="s">
        <v>936</v>
      </c>
      <c r="D472" s="150" t="s">
        <v>131</v>
      </c>
      <c r="E472" s="151" t="s">
        <v>937</v>
      </c>
      <c r="F472" s="152" t="s">
        <v>938</v>
      </c>
      <c r="G472" s="153" t="s">
        <v>317</v>
      </c>
      <c r="H472" s="154">
        <v>19.3</v>
      </c>
      <c r="I472" s="155"/>
      <c r="J472" s="155">
        <f>ROUND(I472*H472,2)</f>
        <v>0</v>
      </c>
      <c r="K472" s="152" t="s">
        <v>188</v>
      </c>
      <c r="L472" s="35"/>
      <c r="M472" s="156" t="s">
        <v>5</v>
      </c>
      <c r="N472" s="157" t="s">
        <v>40</v>
      </c>
      <c r="O472" s="158">
        <v>0.33100000000000002</v>
      </c>
      <c r="P472" s="158">
        <f>O472*H472</f>
        <v>6.388300000000001</v>
      </c>
      <c r="Q472" s="158">
        <v>2.2200000000000002E-3</v>
      </c>
      <c r="R472" s="158">
        <f>Q472*H472</f>
        <v>4.2846000000000002E-2</v>
      </c>
      <c r="S472" s="158">
        <v>0</v>
      </c>
      <c r="T472" s="159">
        <f>S472*H472</f>
        <v>0</v>
      </c>
      <c r="AR472" s="21" t="s">
        <v>271</v>
      </c>
      <c r="AT472" s="21" t="s">
        <v>131</v>
      </c>
      <c r="AU472" s="21" t="s">
        <v>79</v>
      </c>
      <c r="AY472" s="21" t="s">
        <v>129</v>
      </c>
      <c r="BE472" s="160">
        <f>IF(N472="základní",J472,0)</f>
        <v>0</v>
      </c>
      <c r="BF472" s="160">
        <f>IF(N472="snížená",J472,0)</f>
        <v>0</v>
      </c>
      <c r="BG472" s="160">
        <f>IF(N472="zákl. přenesená",J472,0)</f>
        <v>0</v>
      </c>
      <c r="BH472" s="160">
        <f>IF(N472="sníž. přenesená",J472,0)</f>
        <v>0</v>
      </c>
      <c r="BI472" s="160">
        <f>IF(N472="nulová",J472,0)</f>
        <v>0</v>
      </c>
      <c r="BJ472" s="21" t="s">
        <v>77</v>
      </c>
      <c r="BK472" s="160">
        <f>ROUND(I472*H472,2)</f>
        <v>0</v>
      </c>
      <c r="BL472" s="21" t="s">
        <v>271</v>
      </c>
      <c r="BM472" s="21" t="s">
        <v>939</v>
      </c>
    </row>
    <row r="473" spans="2:65" s="1" customFormat="1" ht="25.5" customHeight="1">
      <c r="B473" s="149"/>
      <c r="C473" s="150" t="s">
        <v>940</v>
      </c>
      <c r="D473" s="150" t="s">
        <v>131</v>
      </c>
      <c r="E473" s="151" t="s">
        <v>941</v>
      </c>
      <c r="F473" s="152" t="s">
        <v>942</v>
      </c>
      <c r="G473" s="153" t="s">
        <v>134</v>
      </c>
      <c r="H473" s="154">
        <v>3</v>
      </c>
      <c r="I473" s="155"/>
      <c r="J473" s="155">
        <f>ROUND(I473*H473,2)</f>
        <v>0</v>
      </c>
      <c r="K473" s="152" t="s">
        <v>188</v>
      </c>
      <c r="L473" s="35"/>
      <c r="M473" s="156" t="s">
        <v>5</v>
      </c>
      <c r="N473" s="157" t="s">
        <v>40</v>
      </c>
      <c r="O473" s="158">
        <v>0.85499999999999998</v>
      </c>
      <c r="P473" s="158">
        <f>O473*H473</f>
        <v>2.5649999999999999</v>
      </c>
      <c r="Q473" s="158">
        <v>3.96E-3</v>
      </c>
      <c r="R473" s="158">
        <f>Q473*H473</f>
        <v>1.188E-2</v>
      </c>
      <c r="S473" s="158">
        <v>0</v>
      </c>
      <c r="T473" s="159">
        <f>S473*H473</f>
        <v>0</v>
      </c>
      <c r="AR473" s="21" t="s">
        <v>271</v>
      </c>
      <c r="AT473" s="21" t="s">
        <v>131</v>
      </c>
      <c r="AU473" s="21" t="s">
        <v>79</v>
      </c>
      <c r="AY473" s="21" t="s">
        <v>129</v>
      </c>
      <c r="BE473" s="160">
        <f>IF(N473="základní",J473,0)</f>
        <v>0</v>
      </c>
      <c r="BF473" s="160">
        <f>IF(N473="snížená",J473,0)</f>
        <v>0</v>
      </c>
      <c r="BG473" s="160">
        <f>IF(N473="zákl. přenesená",J473,0)</f>
        <v>0</v>
      </c>
      <c r="BH473" s="160">
        <f>IF(N473="sníž. přenesená",J473,0)</f>
        <v>0</v>
      </c>
      <c r="BI473" s="160">
        <f>IF(N473="nulová",J473,0)</f>
        <v>0</v>
      </c>
      <c r="BJ473" s="21" t="s">
        <v>77</v>
      </c>
      <c r="BK473" s="160">
        <f>ROUND(I473*H473,2)</f>
        <v>0</v>
      </c>
      <c r="BL473" s="21" t="s">
        <v>271</v>
      </c>
      <c r="BM473" s="21" t="s">
        <v>943</v>
      </c>
    </row>
    <row r="474" spans="2:65" s="1" customFormat="1" ht="16.5" customHeight="1">
      <c r="B474" s="149"/>
      <c r="C474" s="150" t="s">
        <v>944</v>
      </c>
      <c r="D474" s="150" t="s">
        <v>131</v>
      </c>
      <c r="E474" s="151" t="s">
        <v>945</v>
      </c>
      <c r="F474" s="152" t="s">
        <v>946</v>
      </c>
      <c r="G474" s="153" t="s">
        <v>317</v>
      </c>
      <c r="H474" s="154">
        <v>67.650000000000006</v>
      </c>
      <c r="I474" s="155"/>
      <c r="J474" s="155">
        <f>ROUND(I474*H474,2)</f>
        <v>0</v>
      </c>
      <c r="K474" s="152" t="s">
        <v>188</v>
      </c>
      <c r="L474" s="35"/>
      <c r="M474" s="156" t="s">
        <v>5</v>
      </c>
      <c r="N474" s="157" t="s">
        <v>40</v>
      </c>
      <c r="O474" s="158">
        <v>0.20399999999999999</v>
      </c>
      <c r="P474" s="158">
        <f>O474*H474</f>
        <v>13.800600000000001</v>
      </c>
      <c r="Q474" s="158">
        <v>1.74E-3</v>
      </c>
      <c r="R474" s="158">
        <f>Q474*H474</f>
        <v>0.11771100000000001</v>
      </c>
      <c r="S474" s="158">
        <v>0</v>
      </c>
      <c r="T474" s="159">
        <f>S474*H474</f>
        <v>0</v>
      </c>
      <c r="AR474" s="21" t="s">
        <v>271</v>
      </c>
      <c r="AT474" s="21" t="s">
        <v>131</v>
      </c>
      <c r="AU474" s="21" t="s">
        <v>79</v>
      </c>
      <c r="AY474" s="21" t="s">
        <v>129</v>
      </c>
      <c r="BE474" s="160">
        <f>IF(N474="základní",J474,0)</f>
        <v>0</v>
      </c>
      <c r="BF474" s="160">
        <f>IF(N474="snížená",J474,0)</f>
        <v>0</v>
      </c>
      <c r="BG474" s="160">
        <f>IF(N474="zákl. přenesená",J474,0)</f>
        <v>0</v>
      </c>
      <c r="BH474" s="160">
        <f>IF(N474="sníž. přenesená",J474,0)</f>
        <v>0</v>
      </c>
      <c r="BI474" s="160">
        <f>IF(N474="nulová",J474,0)</f>
        <v>0</v>
      </c>
      <c r="BJ474" s="21" t="s">
        <v>77</v>
      </c>
      <c r="BK474" s="160">
        <f>ROUND(I474*H474,2)</f>
        <v>0</v>
      </c>
      <c r="BL474" s="21" t="s">
        <v>271</v>
      </c>
      <c r="BM474" s="21" t="s">
        <v>947</v>
      </c>
    </row>
    <row r="475" spans="2:65" s="11" customFormat="1">
      <c r="B475" s="164"/>
      <c r="D475" s="165" t="s">
        <v>190</v>
      </c>
      <c r="E475" s="166" t="s">
        <v>5</v>
      </c>
      <c r="F475" s="167" t="s">
        <v>948</v>
      </c>
      <c r="H475" s="168">
        <v>67.650000000000006</v>
      </c>
      <c r="L475" s="164"/>
      <c r="M475" s="169"/>
      <c r="N475" s="170"/>
      <c r="O475" s="170"/>
      <c r="P475" s="170"/>
      <c r="Q475" s="170"/>
      <c r="R475" s="170"/>
      <c r="S475" s="170"/>
      <c r="T475" s="171"/>
      <c r="AT475" s="166" t="s">
        <v>190</v>
      </c>
      <c r="AU475" s="166" t="s">
        <v>79</v>
      </c>
      <c r="AV475" s="11" t="s">
        <v>79</v>
      </c>
      <c r="AW475" s="11" t="s">
        <v>32</v>
      </c>
      <c r="AX475" s="11" t="s">
        <v>77</v>
      </c>
      <c r="AY475" s="166" t="s">
        <v>129</v>
      </c>
    </row>
    <row r="476" spans="2:65" s="1" customFormat="1" ht="25.5" customHeight="1">
      <c r="B476" s="149"/>
      <c r="C476" s="150" t="s">
        <v>949</v>
      </c>
      <c r="D476" s="150" t="s">
        <v>131</v>
      </c>
      <c r="E476" s="151" t="s">
        <v>950</v>
      </c>
      <c r="F476" s="152" t="s">
        <v>951</v>
      </c>
      <c r="G476" s="153" t="s">
        <v>134</v>
      </c>
      <c r="H476" s="154">
        <v>4</v>
      </c>
      <c r="I476" s="155"/>
      <c r="J476" s="155">
        <f>ROUND(I476*H476,2)</f>
        <v>0</v>
      </c>
      <c r="K476" s="152" t="s">
        <v>188</v>
      </c>
      <c r="L476" s="35"/>
      <c r="M476" s="156" t="s">
        <v>5</v>
      </c>
      <c r="N476" s="157" t="s">
        <v>40</v>
      </c>
      <c r="O476" s="158">
        <v>0.45</v>
      </c>
      <c r="P476" s="158">
        <f>O476*H476</f>
        <v>1.8</v>
      </c>
      <c r="Q476" s="158">
        <v>2.5000000000000001E-4</v>
      </c>
      <c r="R476" s="158">
        <f>Q476*H476</f>
        <v>1E-3</v>
      </c>
      <c r="S476" s="158">
        <v>0</v>
      </c>
      <c r="T476" s="159">
        <f>S476*H476</f>
        <v>0</v>
      </c>
      <c r="AR476" s="21" t="s">
        <v>271</v>
      </c>
      <c r="AT476" s="21" t="s">
        <v>131</v>
      </c>
      <c r="AU476" s="21" t="s">
        <v>79</v>
      </c>
      <c r="AY476" s="21" t="s">
        <v>129</v>
      </c>
      <c r="BE476" s="160">
        <f>IF(N476="základní",J476,0)</f>
        <v>0</v>
      </c>
      <c r="BF476" s="160">
        <f>IF(N476="snížená",J476,0)</f>
        <v>0</v>
      </c>
      <c r="BG476" s="160">
        <f>IF(N476="zákl. přenesená",J476,0)</f>
        <v>0</v>
      </c>
      <c r="BH476" s="160">
        <f>IF(N476="sníž. přenesená",J476,0)</f>
        <v>0</v>
      </c>
      <c r="BI476" s="160">
        <f>IF(N476="nulová",J476,0)</f>
        <v>0</v>
      </c>
      <c r="BJ476" s="21" t="s">
        <v>77</v>
      </c>
      <c r="BK476" s="160">
        <f>ROUND(I476*H476,2)</f>
        <v>0</v>
      </c>
      <c r="BL476" s="21" t="s">
        <v>271</v>
      </c>
      <c r="BM476" s="21" t="s">
        <v>952</v>
      </c>
    </row>
    <row r="477" spans="2:65" s="1" customFormat="1" ht="25.5" customHeight="1">
      <c r="B477" s="149"/>
      <c r="C477" s="150" t="s">
        <v>953</v>
      </c>
      <c r="D477" s="150" t="s">
        <v>131</v>
      </c>
      <c r="E477" s="151" t="s">
        <v>954</v>
      </c>
      <c r="F477" s="152" t="s">
        <v>955</v>
      </c>
      <c r="G477" s="153" t="s">
        <v>317</v>
      </c>
      <c r="H477" s="154">
        <v>14.8</v>
      </c>
      <c r="I477" s="155"/>
      <c r="J477" s="155">
        <f>ROUND(I477*H477,2)</f>
        <v>0</v>
      </c>
      <c r="K477" s="152" t="s">
        <v>188</v>
      </c>
      <c r="L477" s="35"/>
      <c r="M477" s="156" t="s">
        <v>5</v>
      </c>
      <c r="N477" s="157" t="s">
        <v>40</v>
      </c>
      <c r="O477" s="158">
        <v>0.35099999999999998</v>
      </c>
      <c r="P477" s="158">
        <f>O477*H477</f>
        <v>5.1947999999999999</v>
      </c>
      <c r="Q477" s="158">
        <v>2.8600000000000001E-3</v>
      </c>
      <c r="R477" s="158">
        <f>Q477*H477</f>
        <v>4.2328000000000005E-2</v>
      </c>
      <c r="S477" s="158">
        <v>0</v>
      </c>
      <c r="T477" s="159">
        <f>S477*H477</f>
        <v>0</v>
      </c>
      <c r="AR477" s="21" t="s">
        <v>271</v>
      </c>
      <c r="AT477" s="21" t="s">
        <v>131</v>
      </c>
      <c r="AU477" s="21" t="s">
        <v>79</v>
      </c>
      <c r="AY477" s="21" t="s">
        <v>129</v>
      </c>
      <c r="BE477" s="160">
        <f>IF(N477="základní",J477,0)</f>
        <v>0</v>
      </c>
      <c r="BF477" s="160">
        <f>IF(N477="snížená",J477,0)</f>
        <v>0</v>
      </c>
      <c r="BG477" s="160">
        <f>IF(N477="zákl. přenesená",J477,0)</f>
        <v>0</v>
      </c>
      <c r="BH477" s="160">
        <f>IF(N477="sníž. přenesená",J477,0)</f>
        <v>0</v>
      </c>
      <c r="BI477" s="160">
        <f>IF(N477="nulová",J477,0)</f>
        <v>0</v>
      </c>
      <c r="BJ477" s="21" t="s">
        <v>77</v>
      </c>
      <c r="BK477" s="160">
        <f>ROUND(I477*H477,2)</f>
        <v>0</v>
      </c>
      <c r="BL477" s="21" t="s">
        <v>271</v>
      </c>
      <c r="BM477" s="21" t="s">
        <v>956</v>
      </c>
    </row>
    <row r="478" spans="2:65" s="11" customFormat="1">
      <c r="B478" s="164"/>
      <c r="D478" s="165" t="s">
        <v>190</v>
      </c>
      <c r="E478" s="166" t="s">
        <v>5</v>
      </c>
      <c r="F478" s="167" t="s">
        <v>957</v>
      </c>
      <c r="H478" s="168">
        <v>14.8</v>
      </c>
      <c r="L478" s="164"/>
      <c r="M478" s="169"/>
      <c r="N478" s="170"/>
      <c r="O478" s="170"/>
      <c r="P478" s="170"/>
      <c r="Q478" s="170"/>
      <c r="R478" s="170"/>
      <c r="S478" s="170"/>
      <c r="T478" s="171"/>
      <c r="AT478" s="166" t="s">
        <v>190</v>
      </c>
      <c r="AU478" s="166" t="s">
        <v>79</v>
      </c>
      <c r="AV478" s="11" t="s">
        <v>79</v>
      </c>
      <c r="AW478" s="11" t="s">
        <v>32</v>
      </c>
      <c r="AX478" s="11" t="s">
        <v>77</v>
      </c>
      <c r="AY478" s="166" t="s">
        <v>129</v>
      </c>
    </row>
    <row r="479" spans="2:65" s="1" customFormat="1" ht="16.5" customHeight="1">
      <c r="B479" s="149"/>
      <c r="C479" s="150" t="s">
        <v>958</v>
      </c>
      <c r="D479" s="150" t="s">
        <v>131</v>
      </c>
      <c r="E479" s="151" t="s">
        <v>959</v>
      </c>
      <c r="F479" s="152" t="s">
        <v>960</v>
      </c>
      <c r="G479" s="153" t="s">
        <v>735</v>
      </c>
      <c r="H479" s="154">
        <v>7691.6009999999997</v>
      </c>
      <c r="I479" s="155"/>
      <c r="J479" s="155">
        <f>ROUND(I479*H479,2)</f>
        <v>0</v>
      </c>
      <c r="K479" s="152" t="s">
        <v>188</v>
      </c>
      <c r="L479" s="35"/>
      <c r="M479" s="156" t="s">
        <v>5</v>
      </c>
      <c r="N479" s="157" t="s">
        <v>40</v>
      </c>
      <c r="O479" s="158">
        <v>0</v>
      </c>
      <c r="P479" s="158">
        <f>O479*H479</f>
        <v>0</v>
      </c>
      <c r="Q479" s="158">
        <v>0</v>
      </c>
      <c r="R479" s="158">
        <f>Q479*H479</f>
        <v>0</v>
      </c>
      <c r="S479" s="158">
        <v>0</v>
      </c>
      <c r="T479" s="159">
        <f>S479*H479</f>
        <v>0</v>
      </c>
      <c r="AR479" s="21" t="s">
        <v>271</v>
      </c>
      <c r="AT479" s="21" t="s">
        <v>131</v>
      </c>
      <c r="AU479" s="21" t="s">
        <v>79</v>
      </c>
      <c r="AY479" s="21" t="s">
        <v>129</v>
      </c>
      <c r="BE479" s="160">
        <f>IF(N479="základní",J479,0)</f>
        <v>0</v>
      </c>
      <c r="BF479" s="160">
        <f>IF(N479="snížená",J479,0)</f>
        <v>0</v>
      </c>
      <c r="BG479" s="160">
        <f>IF(N479="zákl. přenesená",J479,0)</f>
        <v>0</v>
      </c>
      <c r="BH479" s="160">
        <f>IF(N479="sníž. přenesená",J479,0)</f>
        <v>0</v>
      </c>
      <c r="BI479" s="160">
        <f>IF(N479="nulová",J479,0)</f>
        <v>0</v>
      </c>
      <c r="BJ479" s="21" t="s">
        <v>77</v>
      </c>
      <c r="BK479" s="160">
        <f>ROUND(I479*H479,2)</f>
        <v>0</v>
      </c>
      <c r="BL479" s="21" t="s">
        <v>271</v>
      </c>
      <c r="BM479" s="21" t="s">
        <v>961</v>
      </c>
    </row>
    <row r="480" spans="2:65" s="10" customFormat="1" ht="29.85" customHeight="1">
      <c r="B480" s="137"/>
      <c r="D480" s="138" t="s">
        <v>68</v>
      </c>
      <c r="E480" s="147" t="s">
        <v>962</v>
      </c>
      <c r="F480" s="147" t="s">
        <v>963</v>
      </c>
      <c r="J480" s="148">
        <f>BK480</f>
        <v>0</v>
      </c>
      <c r="L480" s="137"/>
      <c r="M480" s="141"/>
      <c r="N480" s="142"/>
      <c r="O480" s="142"/>
      <c r="P480" s="143">
        <f>SUM(P481:P484)</f>
        <v>31.594049999999999</v>
      </c>
      <c r="Q480" s="142"/>
      <c r="R480" s="143">
        <f>SUM(R481:R484)</f>
        <v>6.4873059999999996E-2</v>
      </c>
      <c r="S480" s="142"/>
      <c r="T480" s="144">
        <f>SUM(T481:T484)</f>
        <v>0</v>
      </c>
      <c r="AR480" s="138" t="s">
        <v>79</v>
      </c>
      <c r="AT480" s="145" t="s">
        <v>68</v>
      </c>
      <c r="AU480" s="145" t="s">
        <v>77</v>
      </c>
      <c r="AY480" s="138" t="s">
        <v>129</v>
      </c>
      <c r="BK480" s="146">
        <f>SUM(BK481:BK484)</f>
        <v>0</v>
      </c>
    </row>
    <row r="481" spans="2:65" s="1" customFormat="1" ht="25.5" customHeight="1">
      <c r="B481" s="149"/>
      <c r="C481" s="150" t="s">
        <v>964</v>
      </c>
      <c r="D481" s="150" t="s">
        <v>131</v>
      </c>
      <c r="E481" s="151" t="s">
        <v>965</v>
      </c>
      <c r="F481" s="152" t="s">
        <v>966</v>
      </c>
      <c r="G481" s="153" t="s">
        <v>243</v>
      </c>
      <c r="H481" s="154">
        <v>421.25400000000002</v>
      </c>
      <c r="I481" s="155"/>
      <c r="J481" s="155">
        <f>ROUND(I481*H481,2)</f>
        <v>0</v>
      </c>
      <c r="K481" s="152" t="s">
        <v>188</v>
      </c>
      <c r="L481" s="35"/>
      <c r="M481" s="156" t="s">
        <v>5</v>
      </c>
      <c r="N481" s="157" t="s">
        <v>40</v>
      </c>
      <c r="O481" s="158">
        <v>7.4999999999999997E-2</v>
      </c>
      <c r="P481" s="158">
        <f>O481*H481</f>
        <v>31.594049999999999</v>
      </c>
      <c r="Q481" s="158">
        <v>0</v>
      </c>
      <c r="R481" s="158">
        <f>Q481*H481</f>
        <v>0</v>
      </c>
      <c r="S481" s="158">
        <v>0</v>
      </c>
      <c r="T481" s="159">
        <f>S481*H481</f>
        <v>0</v>
      </c>
      <c r="AR481" s="21" t="s">
        <v>271</v>
      </c>
      <c r="AT481" s="21" t="s">
        <v>131</v>
      </c>
      <c r="AU481" s="21" t="s">
        <v>79</v>
      </c>
      <c r="AY481" s="21" t="s">
        <v>129</v>
      </c>
      <c r="BE481" s="160">
        <f>IF(N481="základní",J481,0)</f>
        <v>0</v>
      </c>
      <c r="BF481" s="160">
        <f>IF(N481="snížená",J481,0)</f>
        <v>0</v>
      </c>
      <c r="BG481" s="160">
        <f>IF(N481="zákl. přenesená",J481,0)</f>
        <v>0</v>
      </c>
      <c r="BH481" s="160">
        <f>IF(N481="sníž. přenesená",J481,0)</f>
        <v>0</v>
      </c>
      <c r="BI481" s="160">
        <f>IF(N481="nulová",J481,0)</f>
        <v>0</v>
      </c>
      <c r="BJ481" s="21" t="s">
        <v>77</v>
      </c>
      <c r="BK481" s="160">
        <f>ROUND(I481*H481,2)</f>
        <v>0</v>
      </c>
      <c r="BL481" s="21" t="s">
        <v>271</v>
      </c>
      <c r="BM481" s="21" t="s">
        <v>967</v>
      </c>
    </row>
    <row r="482" spans="2:65" s="11" customFormat="1">
      <c r="B482" s="164"/>
      <c r="D482" s="165" t="s">
        <v>190</v>
      </c>
      <c r="E482" s="166" t="s">
        <v>5</v>
      </c>
      <c r="F482" s="167" t="s">
        <v>819</v>
      </c>
      <c r="H482" s="168">
        <v>421.25400000000002</v>
      </c>
      <c r="L482" s="164"/>
      <c r="M482" s="169"/>
      <c r="N482" s="170"/>
      <c r="O482" s="170"/>
      <c r="P482" s="170"/>
      <c r="Q482" s="170"/>
      <c r="R482" s="170"/>
      <c r="S482" s="170"/>
      <c r="T482" s="171"/>
      <c r="AT482" s="166" t="s">
        <v>190</v>
      </c>
      <c r="AU482" s="166" t="s">
        <v>79</v>
      </c>
      <c r="AV482" s="11" t="s">
        <v>79</v>
      </c>
      <c r="AW482" s="11" t="s">
        <v>32</v>
      </c>
      <c r="AX482" s="11" t="s">
        <v>77</v>
      </c>
      <c r="AY482" s="166" t="s">
        <v>129</v>
      </c>
    </row>
    <row r="483" spans="2:65" s="1" customFormat="1" ht="16.5" customHeight="1">
      <c r="B483" s="149"/>
      <c r="C483" s="172" t="s">
        <v>968</v>
      </c>
      <c r="D483" s="172" t="s">
        <v>235</v>
      </c>
      <c r="E483" s="173" t="s">
        <v>969</v>
      </c>
      <c r="F483" s="174" t="s">
        <v>970</v>
      </c>
      <c r="G483" s="175" t="s">
        <v>243</v>
      </c>
      <c r="H483" s="176">
        <v>463.37900000000002</v>
      </c>
      <c r="I483" s="177"/>
      <c r="J483" s="177">
        <f>ROUND(I483*H483,2)</f>
        <v>0</v>
      </c>
      <c r="K483" s="174" t="s">
        <v>188</v>
      </c>
      <c r="L483" s="178"/>
      <c r="M483" s="179" t="s">
        <v>5</v>
      </c>
      <c r="N483" s="180" t="s">
        <v>40</v>
      </c>
      <c r="O483" s="158">
        <v>0</v>
      </c>
      <c r="P483" s="158">
        <f>O483*H483</f>
        <v>0</v>
      </c>
      <c r="Q483" s="158">
        <v>1.3999999999999999E-4</v>
      </c>
      <c r="R483" s="158">
        <f>Q483*H483</f>
        <v>6.4873059999999996E-2</v>
      </c>
      <c r="S483" s="158">
        <v>0</v>
      </c>
      <c r="T483" s="159">
        <f>S483*H483</f>
        <v>0</v>
      </c>
      <c r="AR483" s="21" t="s">
        <v>350</v>
      </c>
      <c r="AT483" s="21" t="s">
        <v>235</v>
      </c>
      <c r="AU483" s="21" t="s">
        <v>79</v>
      </c>
      <c r="AY483" s="21" t="s">
        <v>129</v>
      </c>
      <c r="BE483" s="160">
        <f>IF(N483="základní",J483,0)</f>
        <v>0</v>
      </c>
      <c r="BF483" s="160">
        <f>IF(N483="snížená",J483,0)</f>
        <v>0</v>
      </c>
      <c r="BG483" s="160">
        <f>IF(N483="zákl. přenesená",J483,0)</f>
        <v>0</v>
      </c>
      <c r="BH483" s="160">
        <f>IF(N483="sníž. přenesená",J483,0)</f>
        <v>0</v>
      </c>
      <c r="BI483" s="160">
        <f>IF(N483="nulová",J483,0)</f>
        <v>0</v>
      </c>
      <c r="BJ483" s="21" t="s">
        <v>77</v>
      </c>
      <c r="BK483" s="160">
        <f>ROUND(I483*H483,2)</f>
        <v>0</v>
      </c>
      <c r="BL483" s="21" t="s">
        <v>271</v>
      </c>
      <c r="BM483" s="21" t="s">
        <v>971</v>
      </c>
    </row>
    <row r="484" spans="2:65" s="11" customFormat="1">
      <c r="B484" s="164"/>
      <c r="D484" s="165" t="s">
        <v>190</v>
      </c>
      <c r="F484" s="167" t="s">
        <v>972</v>
      </c>
      <c r="H484" s="168">
        <v>463.37900000000002</v>
      </c>
      <c r="L484" s="164"/>
      <c r="M484" s="169"/>
      <c r="N484" s="170"/>
      <c r="O484" s="170"/>
      <c r="P484" s="170"/>
      <c r="Q484" s="170"/>
      <c r="R484" s="170"/>
      <c r="S484" s="170"/>
      <c r="T484" s="171"/>
      <c r="AT484" s="166" t="s">
        <v>190</v>
      </c>
      <c r="AU484" s="166" t="s">
        <v>79</v>
      </c>
      <c r="AV484" s="11" t="s">
        <v>79</v>
      </c>
      <c r="AW484" s="11" t="s">
        <v>6</v>
      </c>
      <c r="AX484" s="11" t="s">
        <v>77</v>
      </c>
      <c r="AY484" s="166" t="s">
        <v>129</v>
      </c>
    </row>
    <row r="485" spans="2:65" s="10" customFormat="1" ht="29.85" customHeight="1">
      <c r="B485" s="137"/>
      <c r="D485" s="138" t="s">
        <v>68</v>
      </c>
      <c r="E485" s="147" t="s">
        <v>973</v>
      </c>
      <c r="F485" s="147" t="s">
        <v>974</v>
      </c>
      <c r="J485" s="148">
        <f>BK485</f>
        <v>0</v>
      </c>
      <c r="L485" s="137"/>
      <c r="M485" s="141"/>
      <c r="N485" s="142"/>
      <c r="O485" s="142"/>
      <c r="P485" s="143">
        <f>SUM(P486:P534)</f>
        <v>265.37605100000002</v>
      </c>
      <c r="Q485" s="142"/>
      <c r="R485" s="143">
        <f>SUM(R486:R534)</f>
        <v>2.7620394600000004</v>
      </c>
      <c r="S485" s="142"/>
      <c r="T485" s="144">
        <f>SUM(T486:T534)</f>
        <v>0</v>
      </c>
      <c r="AR485" s="138" t="s">
        <v>79</v>
      </c>
      <c r="AT485" s="145" t="s">
        <v>68</v>
      </c>
      <c r="AU485" s="145" t="s">
        <v>77</v>
      </c>
      <c r="AY485" s="138" t="s">
        <v>129</v>
      </c>
      <c r="BK485" s="146">
        <f>SUM(BK486:BK534)</f>
        <v>0</v>
      </c>
    </row>
    <row r="486" spans="2:65" s="1" customFormat="1" ht="16.5" customHeight="1">
      <c r="B486" s="149"/>
      <c r="C486" s="150" t="s">
        <v>975</v>
      </c>
      <c r="D486" s="150" t="s">
        <v>131</v>
      </c>
      <c r="E486" s="151" t="s">
        <v>976</v>
      </c>
      <c r="F486" s="152" t="s">
        <v>977</v>
      </c>
      <c r="G486" s="153" t="s">
        <v>243</v>
      </c>
      <c r="H486" s="154">
        <v>32.85</v>
      </c>
      <c r="I486" s="155"/>
      <c r="J486" s="155">
        <f>ROUND(I486*H486,2)</f>
        <v>0</v>
      </c>
      <c r="K486" s="152" t="s">
        <v>188</v>
      </c>
      <c r="L486" s="35"/>
      <c r="M486" s="156" t="s">
        <v>5</v>
      </c>
      <c r="N486" s="157" t="s">
        <v>40</v>
      </c>
      <c r="O486" s="158">
        <v>0.40500000000000003</v>
      </c>
      <c r="P486" s="158">
        <f>O486*H486</f>
        <v>13.304250000000001</v>
      </c>
      <c r="Q486" s="158">
        <v>0</v>
      </c>
      <c r="R486" s="158">
        <f>Q486*H486</f>
        <v>0</v>
      </c>
      <c r="S486" s="158">
        <v>0</v>
      </c>
      <c r="T486" s="159">
        <f>S486*H486</f>
        <v>0</v>
      </c>
      <c r="AR486" s="21" t="s">
        <v>271</v>
      </c>
      <c r="AT486" s="21" t="s">
        <v>131</v>
      </c>
      <c r="AU486" s="21" t="s">
        <v>79</v>
      </c>
      <c r="AY486" s="21" t="s">
        <v>129</v>
      </c>
      <c r="BE486" s="160">
        <f>IF(N486="základní",J486,0)</f>
        <v>0</v>
      </c>
      <c r="BF486" s="160">
        <f>IF(N486="snížená",J486,0)</f>
        <v>0</v>
      </c>
      <c r="BG486" s="160">
        <f>IF(N486="zákl. přenesená",J486,0)</f>
        <v>0</v>
      </c>
      <c r="BH486" s="160">
        <f>IF(N486="sníž. přenesená",J486,0)</f>
        <v>0</v>
      </c>
      <c r="BI486" s="160">
        <f>IF(N486="nulová",J486,0)</f>
        <v>0</v>
      </c>
      <c r="BJ486" s="21" t="s">
        <v>77</v>
      </c>
      <c r="BK486" s="160">
        <f>ROUND(I486*H486,2)</f>
        <v>0</v>
      </c>
      <c r="BL486" s="21" t="s">
        <v>271</v>
      </c>
      <c r="BM486" s="21" t="s">
        <v>978</v>
      </c>
    </row>
    <row r="487" spans="2:65" s="11" customFormat="1">
      <c r="B487" s="164"/>
      <c r="D487" s="165" t="s">
        <v>190</v>
      </c>
      <c r="E487" s="166" t="s">
        <v>5</v>
      </c>
      <c r="F487" s="167" t="s">
        <v>979</v>
      </c>
      <c r="H487" s="168">
        <v>32.85</v>
      </c>
      <c r="L487" s="164"/>
      <c r="M487" s="169"/>
      <c r="N487" s="170"/>
      <c r="O487" s="170"/>
      <c r="P487" s="170"/>
      <c r="Q487" s="170"/>
      <c r="R487" s="170"/>
      <c r="S487" s="170"/>
      <c r="T487" s="171"/>
      <c r="AT487" s="166" t="s">
        <v>190</v>
      </c>
      <c r="AU487" s="166" t="s">
        <v>79</v>
      </c>
      <c r="AV487" s="11" t="s">
        <v>79</v>
      </c>
      <c r="AW487" s="11" t="s">
        <v>32</v>
      </c>
      <c r="AX487" s="11" t="s">
        <v>77</v>
      </c>
      <c r="AY487" s="166" t="s">
        <v>129</v>
      </c>
    </row>
    <row r="488" spans="2:65" s="1" customFormat="1" ht="16.5" customHeight="1">
      <c r="B488" s="149"/>
      <c r="C488" s="172" t="s">
        <v>980</v>
      </c>
      <c r="D488" s="172" t="s">
        <v>235</v>
      </c>
      <c r="E488" s="173" t="s">
        <v>981</v>
      </c>
      <c r="F488" s="174" t="s">
        <v>982</v>
      </c>
      <c r="G488" s="175" t="s">
        <v>243</v>
      </c>
      <c r="H488" s="176">
        <v>36.134999999999998</v>
      </c>
      <c r="I488" s="177"/>
      <c r="J488" s="177">
        <f>ROUND(I488*H488,2)</f>
        <v>0</v>
      </c>
      <c r="K488" s="174" t="s">
        <v>188</v>
      </c>
      <c r="L488" s="178"/>
      <c r="M488" s="179" t="s">
        <v>5</v>
      </c>
      <c r="N488" s="180" t="s">
        <v>40</v>
      </c>
      <c r="O488" s="158">
        <v>0</v>
      </c>
      <c r="P488" s="158">
        <f>O488*H488</f>
        <v>0</v>
      </c>
      <c r="Q488" s="158">
        <v>9.3100000000000006E-3</v>
      </c>
      <c r="R488" s="158">
        <f>Q488*H488</f>
        <v>0.33641684999999999</v>
      </c>
      <c r="S488" s="158">
        <v>0</v>
      </c>
      <c r="T488" s="159">
        <f>S488*H488</f>
        <v>0</v>
      </c>
      <c r="AR488" s="21" t="s">
        <v>350</v>
      </c>
      <c r="AT488" s="21" t="s">
        <v>235</v>
      </c>
      <c r="AU488" s="21" t="s">
        <v>79</v>
      </c>
      <c r="AY488" s="21" t="s">
        <v>129</v>
      </c>
      <c r="BE488" s="160">
        <f>IF(N488="základní",J488,0)</f>
        <v>0</v>
      </c>
      <c r="BF488" s="160">
        <f>IF(N488="snížená",J488,0)</f>
        <v>0</v>
      </c>
      <c r="BG488" s="160">
        <f>IF(N488="zákl. přenesená",J488,0)</f>
        <v>0</v>
      </c>
      <c r="BH488" s="160">
        <f>IF(N488="sníž. přenesená",J488,0)</f>
        <v>0</v>
      </c>
      <c r="BI488" s="160">
        <f>IF(N488="nulová",J488,0)</f>
        <v>0</v>
      </c>
      <c r="BJ488" s="21" t="s">
        <v>77</v>
      </c>
      <c r="BK488" s="160">
        <f>ROUND(I488*H488,2)</f>
        <v>0</v>
      </c>
      <c r="BL488" s="21" t="s">
        <v>271</v>
      </c>
      <c r="BM488" s="21" t="s">
        <v>983</v>
      </c>
    </row>
    <row r="489" spans="2:65" s="11" customFormat="1">
      <c r="B489" s="164"/>
      <c r="D489" s="165" t="s">
        <v>190</v>
      </c>
      <c r="F489" s="167" t="s">
        <v>984</v>
      </c>
      <c r="H489" s="168">
        <v>36.134999999999998</v>
      </c>
      <c r="L489" s="164"/>
      <c r="M489" s="169"/>
      <c r="N489" s="170"/>
      <c r="O489" s="170"/>
      <c r="P489" s="170"/>
      <c r="Q489" s="170"/>
      <c r="R489" s="170"/>
      <c r="S489" s="170"/>
      <c r="T489" s="171"/>
      <c r="AT489" s="166" t="s">
        <v>190</v>
      </c>
      <c r="AU489" s="166" t="s">
        <v>79</v>
      </c>
      <c r="AV489" s="11" t="s">
        <v>79</v>
      </c>
      <c r="AW489" s="11" t="s">
        <v>6</v>
      </c>
      <c r="AX489" s="11" t="s">
        <v>77</v>
      </c>
      <c r="AY489" s="166" t="s">
        <v>129</v>
      </c>
    </row>
    <row r="490" spans="2:65" s="1" customFormat="1" ht="16.5" customHeight="1">
      <c r="B490" s="149"/>
      <c r="C490" s="172" t="s">
        <v>985</v>
      </c>
      <c r="D490" s="172" t="s">
        <v>235</v>
      </c>
      <c r="E490" s="173" t="s">
        <v>876</v>
      </c>
      <c r="F490" s="174" t="s">
        <v>877</v>
      </c>
      <c r="G490" s="175" t="s">
        <v>187</v>
      </c>
      <c r="H490" s="176">
        <v>0.27700000000000002</v>
      </c>
      <c r="I490" s="177"/>
      <c r="J490" s="177">
        <f>ROUND(I490*H490,2)</f>
        <v>0</v>
      </c>
      <c r="K490" s="174" t="s">
        <v>188</v>
      </c>
      <c r="L490" s="178"/>
      <c r="M490" s="179" t="s">
        <v>5</v>
      </c>
      <c r="N490" s="180" t="s">
        <v>40</v>
      </c>
      <c r="O490" s="158">
        <v>0</v>
      </c>
      <c r="P490" s="158">
        <f>O490*H490</f>
        <v>0</v>
      </c>
      <c r="Q490" s="158">
        <v>0.55000000000000004</v>
      </c>
      <c r="R490" s="158">
        <f>Q490*H490</f>
        <v>0.15235000000000001</v>
      </c>
      <c r="S490" s="158">
        <v>0</v>
      </c>
      <c r="T490" s="159">
        <f>S490*H490</f>
        <v>0</v>
      </c>
      <c r="AR490" s="21" t="s">
        <v>350</v>
      </c>
      <c r="AT490" s="21" t="s">
        <v>235</v>
      </c>
      <c r="AU490" s="21" t="s">
        <v>79</v>
      </c>
      <c r="AY490" s="21" t="s">
        <v>129</v>
      </c>
      <c r="BE490" s="160">
        <f>IF(N490="základní",J490,0)</f>
        <v>0</v>
      </c>
      <c r="BF490" s="160">
        <f>IF(N490="snížená",J490,0)</f>
        <v>0</v>
      </c>
      <c r="BG490" s="160">
        <f>IF(N490="zákl. přenesená",J490,0)</f>
        <v>0</v>
      </c>
      <c r="BH490" s="160">
        <f>IF(N490="sníž. přenesená",J490,0)</f>
        <v>0</v>
      </c>
      <c r="BI490" s="160">
        <f>IF(N490="nulová",J490,0)</f>
        <v>0</v>
      </c>
      <c r="BJ490" s="21" t="s">
        <v>77</v>
      </c>
      <c r="BK490" s="160">
        <f>ROUND(I490*H490,2)</f>
        <v>0</v>
      </c>
      <c r="BL490" s="21" t="s">
        <v>271</v>
      </c>
      <c r="BM490" s="21" t="s">
        <v>986</v>
      </c>
    </row>
    <row r="491" spans="2:65" s="11" customFormat="1">
      <c r="B491" s="164"/>
      <c r="D491" s="165" t="s">
        <v>190</v>
      </c>
      <c r="E491" s="166" t="s">
        <v>5</v>
      </c>
      <c r="F491" s="167" t="s">
        <v>987</v>
      </c>
      <c r="H491" s="168">
        <v>0.252</v>
      </c>
      <c r="L491" s="164"/>
      <c r="M491" s="169"/>
      <c r="N491" s="170"/>
      <c r="O491" s="170"/>
      <c r="P491" s="170"/>
      <c r="Q491" s="170"/>
      <c r="R491" s="170"/>
      <c r="S491" s="170"/>
      <c r="T491" s="171"/>
      <c r="AT491" s="166" t="s">
        <v>190</v>
      </c>
      <c r="AU491" s="166" t="s">
        <v>79</v>
      </c>
      <c r="AV491" s="11" t="s">
        <v>79</v>
      </c>
      <c r="AW491" s="11" t="s">
        <v>32</v>
      </c>
      <c r="AX491" s="11" t="s">
        <v>77</v>
      </c>
      <c r="AY491" s="166" t="s">
        <v>129</v>
      </c>
    </row>
    <row r="492" spans="2:65" s="11" customFormat="1">
      <c r="B492" s="164"/>
      <c r="D492" s="165" t="s">
        <v>190</v>
      </c>
      <c r="F492" s="167" t="s">
        <v>988</v>
      </c>
      <c r="H492" s="168">
        <v>0.27700000000000002</v>
      </c>
      <c r="L492" s="164"/>
      <c r="M492" s="169"/>
      <c r="N492" s="170"/>
      <c r="O492" s="170"/>
      <c r="P492" s="170"/>
      <c r="Q492" s="170"/>
      <c r="R492" s="170"/>
      <c r="S492" s="170"/>
      <c r="T492" s="171"/>
      <c r="AT492" s="166" t="s">
        <v>190</v>
      </c>
      <c r="AU492" s="166" t="s">
        <v>79</v>
      </c>
      <c r="AV492" s="11" t="s">
        <v>79</v>
      </c>
      <c r="AW492" s="11" t="s">
        <v>6</v>
      </c>
      <c r="AX492" s="11" t="s">
        <v>77</v>
      </c>
      <c r="AY492" s="166" t="s">
        <v>129</v>
      </c>
    </row>
    <row r="493" spans="2:65" s="1" customFormat="1" ht="16.5" customHeight="1">
      <c r="B493" s="149"/>
      <c r="C493" s="150" t="s">
        <v>989</v>
      </c>
      <c r="D493" s="150" t="s">
        <v>131</v>
      </c>
      <c r="E493" s="151" t="s">
        <v>990</v>
      </c>
      <c r="F493" s="152" t="s">
        <v>991</v>
      </c>
      <c r="G493" s="153" t="s">
        <v>134</v>
      </c>
      <c r="H493" s="154">
        <v>1</v>
      </c>
      <c r="I493" s="155"/>
      <c r="J493" s="155">
        <f>ROUND(I493*H493,2)</f>
        <v>0</v>
      </c>
      <c r="K493" s="152" t="s">
        <v>5</v>
      </c>
      <c r="L493" s="35"/>
      <c r="M493" s="156" t="s">
        <v>5</v>
      </c>
      <c r="N493" s="157" t="s">
        <v>40</v>
      </c>
      <c r="O493" s="158">
        <v>0</v>
      </c>
      <c r="P493" s="158">
        <f>O493*H493</f>
        <v>0</v>
      </c>
      <c r="Q493" s="158">
        <v>0</v>
      </c>
      <c r="R493" s="158">
        <f>Q493*H493</f>
        <v>0</v>
      </c>
      <c r="S493" s="158">
        <v>0</v>
      </c>
      <c r="T493" s="159">
        <f>S493*H493</f>
        <v>0</v>
      </c>
      <c r="AR493" s="21" t="s">
        <v>271</v>
      </c>
      <c r="AT493" s="21" t="s">
        <v>131</v>
      </c>
      <c r="AU493" s="21" t="s">
        <v>79</v>
      </c>
      <c r="AY493" s="21" t="s">
        <v>129</v>
      </c>
      <c r="BE493" s="160">
        <f>IF(N493="základní",J493,0)</f>
        <v>0</v>
      </c>
      <c r="BF493" s="160">
        <f>IF(N493="snížená",J493,0)</f>
        <v>0</v>
      </c>
      <c r="BG493" s="160">
        <f>IF(N493="zákl. přenesená",J493,0)</f>
        <v>0</v>
      </c>
      <c r="BH493" s="160">
        <f>IF(N493="sníž. přenesená",J493,0)</f>
        <v>0</v>
      </c>
      <c r="BI493" s="160">
        <f>IF(N493="nulová",J493,0)</f>
        <v>0</v>
      </c>
      <c r="BJ493" s="21" t="s">
        <v>77</v>
      </c>
      <c r="BK493" s="160">
        <f>ROUND(I493*H493,2)</f>
        <v>0</v>
      </c>
      <c r="BL493" s="21" t="s">
        <v>271</v>
      </c>
      <c r="BM493" s="21" t="s">
        <v>992</v>
      </c>
    </row>
    <row r="494" spans="2:65" s="1" customFormat="1" ht="16.5" customHeight="1">
      <c r="B494" s="149"/>
      <c r="C494" s="150" t="s">
        <v>993</v>
      </c>
      <c r="D494" s="150" t="s">
        <v>131</v>
      </c>
      <c r="E494" s="151" t="s">
        <v>994</v>
      </c>
      <c r="F494" s="152" t="s">
        <v>995</v>
      </c>
      <c r="G494" s="153" t="s">
        <v>134</v>
      </c>
      <c r="H494" s="154">
        <v>1</v>
      </c>
      <c r="I494" s="155"/>
      <c r="J494" s="155">
        <f>ROUND(I494*H494,2)</f>
        <v>0</v>
      </c>
      <c r="K494" s="152" t="s">
        <v>5</v>
      </c>
      <c r="L494" s="35"/>
      <c r="M494" s="156" t="s">
        <v>5</v>
      </c>
      <c r="N494" s="157" t="s">
        <v>40</v>
      </c>
      <c r="O494" s="158">
        <v>0</v>
      </c>
      <c r="P494" s="158">
        <f>O494*H494</f>
        <v>0</v>
      </c>
      <c r="Q494" s="158">
        <v>0</v>
      </c>
      <c r="R494" s="158">
        <f>Q494*H494</f>
        <v>0</v>
      </c>
      <c r="S494" s="158">
        <v>0</v>
      </c>
      <c r="T494" s="159">
        <f>S494*H494</f>
        <v>0</v>
      </c>
      <c r="AR494" s="21" t="s">
        <v>271</v>
      </c>
      <c r="AT494" s="21" t="s">
        <v>131</v>
      </c>
      <c r="AU494" s="21" t="s">
        <v>79</v>
      </c>
      <c r="AY494" s="21" t="s">
        <v>129</v>
      </c>
      <c r="BE494" s="160">
        <f>IF(N494="základní",J494,0)</f>
        <v>0</v>
      </c>
      <c r="BF494" s="160">
        <f>IF(N494="snížená",J494,0)</f>
        <v>0</v>
      </c>
      <c r="BG494" s="160">
        <f>IF(N494="zákl. přenesená",J494,0)</f>
        <v>0</v>
      </c>
      <c r="BH494" s="160">
        <f>IF(N494="sníž. přenesená",J494,0)</f>
        <v>0</v>
      </c>
      <c r="BI494" s="160">
        <f>IF(N494="nulová",J494,0)</f>
        <v>0</v>
      </c>
      <c r="BJ494" s="21" t="s">
        <v>77</v>
      </c>
      <c r="BK494" s="160">
        <f>ROUND(I494*H494,2)</f>
        <v>0</v>
      </c>
      <c r="BL494" s="21" t="s">
        <v>271</v>
      </c>
      <c r="BM494" s="21" t="s">
        <v>996</v>
      </c>
    </row>
    <row r="495" spans="2:65" s="1" customFormat="1" ht="16.5" customHeight="1">
      <c r="B495" s="149"/>
      <c r="C495" s="150" t="s">
        <v>997</v>
      </c>
      <c r="D495" s="150" t="s">
        <v>131</v>
      </c>
      <c r="E495" s="151" t="s">
        <v>998</v>
      </c>
      <c r="F495" s="152" t="s">
        <v>999</v>
      </c>
      <c r="G495" s="153" t="s">
        <v>134</v>
      </c>
      <c r="H495" s="154">
        <v>1</v>
      </c>
      <c r="I495" s="155"/>
      <c r="J495" s="155">
        <f>ROUND(I495*H495,2)</f>
        <v>0</v>
      </c>
      <c r="K495" s="152" t="s">
        <v>188</v>
      </c>
      <c r="L495" s="35"/>
      <c r="M495" s="156" t="s">
        <v>5</v>
      </c>
      <c r="N495" s="157" t="s">
        <v>40</v>
      </c>
      <c r="O495" s="158">
        <v>3.492</v>
      </c>
      <c r="P495" s="158">
        <f>O495*H495</f>
        <v>3.492</v>
      </c>
      <c r="Q495" s="158">
        <v>4.4000000000000002E-4</v>
      </c>
      <c r="R495" s="158">
        <f>Q495*H495</f>
        <v>4.4000000000000002E-4</v>
      </c>
      <c r="S495" s="158">
        <v>0</v>
      </c>
      <c r="T495" s="159">
        <f>S495*H495</f>
        <v>0</v>
      </c>
      <c r="AR495" s="21" t="s">
        <v>271</v>
      </c>
      <c r="AT495" s="21" t="s">
        <v>131</v>
      </c>
      <c r="AU495" s="21" t="s">
        <v>79</v>
      </c>
      <c r="AY495" s="21" t="s">
        <v>129</v>
      </c>
      <c r="BE495" s="160">
        <f>IF(N495="základní",J495,0)</f>
        <v>0</v>
      </c>
      <c r="BF495" s="160">
        <f>IF(N495="snížená",J495,0)</f>
        <v>0</v>
      </c>
      <c r="BG495" s="160">
        <f>IF(N495="zákl. přenesená",J495,0)</f>
        <v>0</v>
      </c>
      <c r="BH495" s="160">
        <f>IF(N495="sníž. přenesená",J495,0)</f>
        <v>0</v>
      </c>
      <c r="BI495" s="160">
        <f>IF(N495="nulová",J495,0)</f>
        <v>0</v>
      </c>
      <c r="BJ495" s="21" t="s">
        <v>77</v>
      </c>
      <c r="BK495" s="160">
        <f>ROUND(I495*H495,2)</f>
        <v>0</v>
      </c>
      <c r="BL495" s="21" t="s">
        <v>271</v>
      </c>
      <c r="BM495" s="21" t="s">
        <v>1000</v>
      </c>
    </row>
    <row r="496" spans="2:65" s="1" customFormat="1" ht="25.5" customHeight="1">
      <c r="B496" s="149"/>
      <c r="C496" s="172" t="s">
        <v>1001</v>
      </c>
      <c r="D496" s="172" t="s">
        <v>235</v>
      </c>
      <c r="E496" s="173" t="s">
        <v>1002</v>
      </c>
      <c r="F496" s="174" t="s">
        <v>1003</v>
      </c>
      <c r="G496" s="175" t="s">
        <v>134</v>
      </c>
      <c r="H496" s="176">
        <v>1</v>
      </c>
      <c r="I496" s="177"/>
      <c r="J496" s="177">
        <f>ROUND(I496*H496,2)</f>
        <v>0</v>
      </c>
      <c r="K496" s="174" t="s">
        <v>188</v>
      </c>
      <c r="L496" s="178"/>
      <c r="M496" s="179" t="s">
        <v>5</v>
      </c>
      <c r="N496" s="180" t="s">
        <v>40</v>
      </c>
      <c r="O496" s="158">
        <v>0</v>
      </c>
      <c r="P496" s="158">
        <f>O496*H496</f>
        <v>0</v>
      </c>
      <c r="Q496" s="158">
        <v>5.1999999999999998E-2</v>
      </c>
      <c r="R496" s="158">
        <f>Q496*H496</f>
        <v>5.1999999999999998E-2</v>
      </c>
      <c r="S496" s="158">
        <v>0</v>
      </c>
      <c r="T496" s="159">
        <f>S496*H496</f>
        <v>0</v>
      </c>
      <c r="AR496" s="21" t="s">
        <v>350</v>
      </c>
      <c r="AT496" s="21" t="s">
        <v>235</v>
      </c>
      <c r="AU496" s="21" t="s">
        <v>79</v>
      </c>
      <c r="AY496" s="21" t="s">
        <v>129</v>
      </c>
      <c r="BE496" s="160">
        <f>IF(N496="základní",J496,0)</f>
        <v>0</v>
      </c>
      <c r="BF496" s="160">
        <f>IF(N496="snížená",J496,0)</f>
        <v>0</v>
      </c>
      <c r="BG496" s="160">
        <f>IF(N496="zákl. přenesená",J496,0)</f>
        <v>0</v>
      </c>
      <c r="BH496" s="160">
        <f>IF(N496="sníž. přenesená",J496,0)</f>
        <v>0</v>
      </c>
      <c r="BI496" s="160">
        <f>IF(N496="nulová",J496,0)</f>
        <v>0</v>
      </c>
      <c r="BJ496" s="21" t="s">
        <v>77</v>
      </c>
      <c r="BK496" s="160">
        <f>ROUND(I496*H496,2)</f>
        <v>0</v>
      </c>
      <c r="BL496" s="21" t="s">
        <v>271</v>
      </c>
      <c r="BM496" s="21" t="s">
        <v>1004</v>
      </c>
    </row>
    <row r="497" spans="2:65" s="1" customFormat="1" ht="25.5" customHeight="1">
      <c r="B497" s="149"/>
      <c r="C497" s="150" t="s">
        <v>1005</v>
      </c>
      <c r="D497" s="150" t="s">
        <v>131</v>
      </c>
      <c r="E497" s="151" t="s">
        <v>1006</v>
      </c>
      <c r="F497" s="152" t="s">
        <v>1007</v>
      </c>
      <c r="G497" s="153" t="s">
        <v>243</v>
      </c>
      <c r="H497" s="154">
        <v>126.375</v>
      </c>
      <c r="I497" s="155"/>
      <c r="J497" s="155">
        <f>ROUND(I497*H497,2)</f>
        <v>0</v>
      </c>
      <c r="K497" s="152" t="s">
        <v>188</v>
      </c>
      <c r="L497" s="35"/>
      <c r="M497" s="156" t="s">
        <v>5</v>
      </c>
      <c r="N497" s="157" t="s">
        <v>40</v>
      </c>
      <c r="O497" s="158">
        <v>0.504</v>
      </c>
      <c r="P497" s="158">
        <f>O497*H497</f>
        <v>63.692999999999998</v>
      </c>
      <c r="Q497" s="158">
        <v>0</v>
      </c>
      <c r="R497" s="158">
        <f>Q497*H497</f>
        <v>0</v>
      </c>
      <c r="S497" s="158">
        <v>0</v>
      </c>
      <c r="T497" s="159">
        <f>S497*H497</f>
        <v>0</v>
      </c>
      <c r="AR497" s="21" t="s">
        <v>271</v>
      </c>
      <c r="AT497" s="21" t="s">
        <v>131</v>
      </c>
      <c r="AU497" s="21" t="s">
        <v>79</v>
      </c>
      <c r="AY497" s="21" t="s">
        <v>129</v>
      </c>
      <c r="BE497" s="160">
        <f>IF(N497="základní",J497,0)</f>
        <v>0</v>
      </c>
      <c r="BF497" s="160">
        <f>IF(N497="snížená",J497,0)</f>
        <v>0</v>
      </c>
      <c r="BG497" s="160">
        <f>IF(N497="zákl. přenesená",J497,0)</f>
        <v>0</v>
      </c>
      <c r="BH497" s="160">
        <f>IF(N497="sníž. přenesená",J497,0)</f>
        <v>0</v>
      </c>
      <c r="BI497" s="160">
        <f>IF(N497="nulová",J497,0)</f>
        <v>0</v>
      </c>
      <c r="BJ497" s="21" t="s">
        <v>77</v>
      </c>
      <c r="BK497" s="160">
        <f>ROUND(I497*H497,2)</f>
        <v>0</v>
      </c>
      <c r="BL497" s="21" t="s">
        <v>271</v>
      </c>
      <c r="BM497" s="21" t="s">
        <v>1008</v>
      </c>
    </row>
    <row r="498" spans="2:65" s="11" customFormat="1">
      <c r="B498" s="164"/>
      <c r="D498" s="165" t="s">
        <v>190</v>
      </c>
      <c r="E498" s="166" t="s">
        <v>5</v>
      </c>
      <c r="F498" s="167" t="s">
        <v>1009</v>
      </c>
      <c r="H498" s="168">
        <v>53.82</v>
      </c>
      <c r="L498" s="164"/>
      <c r="M498" s="169"/>
      <c r="N498" s="170"/>
      <c r="O498" s="170"/>
      <c r="P498" s="170"/>
      <c r="Q498" s="170"/>
      <c r="R498" s="170"/>
      <c r="S498" s="170"/>
      <c r="T498" s="171"/>
      <c r="AT498" s="166" t="s">
        <v>190</v>
      </c>
      <c r="AU498" s="166" t="s">
        <v>79</v>
      </c>
      <c r="AV498" s="11" t="s">
        <v>79</v>
      </c>
      <c r="AW498" s="11" t="s">
        <v>32</v>
      </c>
      <c r="AX498" s="11" t="s">
        <v>69</v>
      </c>
      <c r="AY498" s="166" t="s">
        <v>129</v>
      </c>
    </row>
    <row r="499" spans="2:65" s="11" customFormat="1">
      <c r="B499" s="164"/>
      <c r="D499" s="165" t="s">
        <v>190</v>
      </c>
      <c r="E499" s="166" t="s">
        <v>5</v>
      </c>
      <c r="F499" s="167" t="s">
        <v>1010</v>
      </c>
      <c r="H499" s="168">
        <v>28.454999999999998</v>
      </c>
      <c r="L499" s="164"/>
      <c r="M499" s="169"/>
      <c r="N499" s="170"/>
      <c r="O499" s="170"/>
      <c r="P499" s="170"/>
      <c r="Q499" s="170"/>
      <c r="R499" s="170"/>
      <c r="S499" s="170"/>
      <c r="T499" s="171"/>
      <c r="AT499" s="166" t="s">
        <v>190</v>
      </c>
      <c r="AU499" s="166" t="s">
        <v>79</v>
      </c>
      <c r="AV499" s="11" t="s">
        <v>79</v>
      </c>
      <c r="AW499" s="11" t="s">
        <v>32</v>
      </c>
      <c r="AX499" s="11" t="s">
        <v>69</v>
      </c>
      <c r="AY499" s="166" t="s">
        <v>129</v>
      </c>
    </row>
    <row r="500" spans="2:65" s="11" customFormat="1">
      <c r="B500" s="164"/>
      <c r="D500" s="165" t="s">
        <v>190</v>
      </c>
      <c r="E500" s="166" t="s">
        <v>5</v>
      </c>
      <c r="F500" s="167" t="s">
        <v>1011</v>
      </c>
      <c r="H500" s="168">
        <v>44.1</v>
      </c>
      <c r="L500" s="164"/>
      <c r="M500" s="169"/>
      <c r="N500" s="170"/>
      <c r="O500" s="170"/>
      <c r="P500" s="170"/>
      <c r="Q500" s="170"/>
      <c r="R500" s="170"/>
      <c r="S500" s="170"/>
      <c r="T500" s="171"/>
      <c r="AT500" s="166" t="s">
        <v>190</v>
      </c>
      <c r="AU500" s="166" t="s">
        <v>79</v>
      </c>
      <c r="AV500" s="11" t="s">
        <v>79</v>
      </c>
      <c r="AW500" s="11" t="s">
        <v>32</v>
      </c>
      <c r="AX500" s="11" t="s">
        <v>69</v>
      </c>
      <c r="AY500" s="166" t="s">
        <v>129</v>
      </c>
    </row>
    <row r="501" spans="2:65" s="1" customFormat="1" ht="16.5" customHeight="1">
      <c r="B501" s="149"/>
      <c r="C501" s="172" t="s">
        <v>1012</v>
      </c>
      <c r="D501" s="172" t="s">
        <v>235</v>
      </c>
      <c r="E501" s="173" t="s">
        <v>981</v>
      </c>
      <c r="F501" s="174" t="s">
        <v>982</v>
      </c>
      <c r="G501" s="175" t="s">
        <v>243</v>
      </c>
      <c r="H501" s="176">
        <v>139.01300000000001</v>
      </c>
      <c r="I501" s="177"/>
      <c r="J501" s="177">
        <f>ROUND(I501*H501,2)</f>
        <v>0</v>
      </c>
      <c r="K501" s="174" t="s">
        <v>188</v>
      </c>
      <c r="L501" s="178"/>
      <c r="M501" s="179" t="s">
        <v>5</v>
      </c>
      <c r="N501" s="180" t="s">
        <v>40</v>
      </c>
      <c r="O501" s="158">
        <v>0</v>
      </c>
      <c r="P501" s="158">
        <f>O501*H501</f>
        <v>0</v>
      </c>
      <c r="Q501" s="158">
        <v>9.3100000000000006E-3</v>
      </c>
      <c r="R501" s="158">
        <f>Q501*H501</f>
        <v>1.29421103</v>
      </c>
      <c r="S501" s="158">
        <v>0</v>
      </c>
      <c r="T501" s="159">
        <f>S501*H501</f>
        <v>0</v>
      </c>
      <c r="AR501" s="21" t="s">
        <v>350</v>
      </c>
      <c r="AT501" s="21" t="s">
        <v>235</v>
      </c>
      <c r="AU501" s="21" t="s">
        <v>79</v>
      </c>
      <c r="AY501" s="21" t="s">
        <v>129</v>
      </c>
      <c r="BE501" s="160">
        <f>IF(N501="základní",J501,0)</f>
        <v>0</v>
      </c>
      <c r="BF501" s="160">
        <f>IF(N501="snížená",J501,0)</f>
        <v>0</v>
      </c>
      <c r="BG501" s="160">
        <f>IF(N501="zákl. přenesená",J501,0)</f>
        <v>0</v>
      </c>
      <c r="BH501" s="160">
        <f>IF(N501="sníž. přenesená",J501,0)</f>
        <v>0</v>
      </c>
      <c r="BI501" s="160">
        <f>IF(N501="nulová",J501,0)</f>
        <v>0</v>
      </c>
      <c r="BJ501" s="21" t="s">
        <v>77</v>
      </c>
      <c r="BK501" s="160">
        <f>ROUND(I501*H501,2)</f>
        <v>0</v>
      </c>
      <c r="BL501" s="21" t="s">
        <v>271</v>
      </c>
      <c r="BM501" s="21" t="s">
        <v>1013</v>
      </c>
    </row>
    <row r="502" spans="2:65" s="11" customFormat="1">
      <c r="B502" s="164"/>
      <c r="D502" s="165" t="s">
        <v>190</v>
      </c>
      <c r="F502" s="167" t="s">
        <v>1014</v>
      </c>
      <c r="H502" s="168">
        <v>139.01300000000001</v>
      </c>
      <c r="L502" s="164"/>
      <c r="M502" s="169"/>
      <c r="N502" s="170"/>
      <c r="O502" s="170"/>
      <c r="P502" s="170"/>
      <c r="Q502" s="170"/>
      <c r="R502" s="170"/>
      <c r="S502" s="170"/>
      <c r="T502" s="171"/>
      <c r="AT502" s="166" t="s">
        <v>190</v>
      </c>
      <c r="AU502" s="166" t="s">
        <v>79</v>
      </c>
      <c r="AV502" s="11" t="s">
        <v>79</v>
      </c>
      <c r="AW502" s="11" t="s">
        <v>6</v>
      </c>
      <c r="AX502" s="11" t="s">
        <v>77</v>
      </c>
      <c r="AY502" s="166" t="s">
        <v>129</v>
      </c>
    </row>
    <row r="503" spans="2:65" s="1" customFormat="1" ht="16.5" customHeight="1">
      <c r="B503" s="149"/>
      <c r="C503" s="150" t="s">
        <v>1015</v>
      </c>
      <c r="D503" s="150" t="s">
        <v>131</v>
      </c>
      <c r="E503" s="151" t="s">
        <v>1016</v>
      </c>
      <c r="F503" s="152" t="s">
        <v>1017</v>
      </c>
      <c r="G503" s="153" t="s">
        <v>317</v>
      </c>
      <c r="H503" s="154">
        <v>210</v>
      </c>
      <c r="I503" s="155"/>
      <c r="J503" s="155">
        <f>ROUND(I503*H503,2)</f>
        <v>0</v>
      </c>
      <c r="K503" s="152" t="s">
        <v>188</v>
      </c>
      <c r="L503" s="35"/>
      <c r="M503" s="156" t="s">
        <v>5</v>
      </c>
      <c r="N503" s="157" t="s">
        <v>40</v>
      </c>
      <c r="O503" s="158">
        <v>0.20100000000000001</v>
      </c>
      <c r="P503" s="158">
        <f>O503*H503</f>
        <v>42.21</v>
      </c>
      <c r="Q503" s="158">
        <v>0</v>
      </c>
      <c r="R503" s="158">
        <f>Q503*H503</f>
        <v>0</v>
      </c>
      <c r="S503" s="158">
        <v>0</v>
      </c>
      <c r="T503" s="159">
        <f>S503*H503</f>
        <v>0</v>
      </c>
      <c r="AR503" s="21" t="s">
        <v>271</v>
      </c>
      <c r="AT503" s="21" t="s">
        <v>131</v>
      </c>
      <c r="AU503" s="21" t="s">
        <v>79</v>
      </c>
      <c r="AY503" s="21" t="s">
        <v>129</v>
      </c>
      <c r="BE503" s="160">
        <f>IF(N503="základní",J503,0)</f>
        <v>0</v>
      </c>
      <c r="BF503" s="160">
        <f>IF(N503="snížená",J503,0)</f>
        <v>0</v>
      </c>
      <c r="BG503" s="160">
        <f>IF(N503="zákl. přenesená",J503,0)</f>
        <v>0</v>
      </c>
      <c r="BH503" s="160">
        <f>IF(N503="sníž. přenesená",J503,0)</f>
        <v>0</v>
      </c>
      <c r="BI503" s="160">
        <f>IF(N503="nulová",J503,0)</f>
        <v>0</v>
      </c>
      <c r="BJ503" s="21" t="s">
        <v>77</v>
      </c>
      <c r="BK503" s="160">
        <f>ROUND(I503*H503,2)</f>
        <v>0</v>
      </c>
      <c r="BL503" s="21" t="s">
        <v>271</v>
      </c>
      <c r="BM503" s="21" t="s">
        <v>1018</v>
      </c>
    </row>
    <row r="504" spans="2:65" s="1" customFormat="1" ht="16.5" customHeight="1">
      <c r="B504" s="149"/>
      <c r="C504" s="172" t="s">
        <v>1019</v>
      </c>
      <c r="D504" s="172" t="s">
        <v>235</v>
      </c>
      <c r="E504" s="173" t="s">
        <v>1020</v>
      </c>
      <c r="F504" s="174" t="s">
        <v>1021</v>
      </c>
      <c r="G504" s="175" t="s">
        <v>187</v>
      </c>
      <c r="H504" s="176">
        <v>0.46200000000000002</v>
      </c>
      <c r="I504" s="177"/>
      <c r="J504" s="177">
        <f>ROUND(I504*H504,2)</f>
        <v>0</v>
      </c>
      <c r="K504" s="174" t="s">
        <v>188</v>
      </c>
      <c r="L504" s="178"/>
      <c r="M504" s="179" t="s">
        <v>5</v>
      </c>
      <c r="N504" s="180" t="s">
        <v>40</v>
      </c>
      <c r="O504" s="158">
        <v>0</v>
      </c>
      <c r="P504" s="158">
        <f>O504*H504</f>
        <v>0</v>
      </c>
      <c r="Q504" s="158">
        <v>0.55000000000000004</v>
      </c>
      <c r="R504" s="158">
        <f>Q504*H504</f>
        <v>0.25410000000000005</v>
      </c>
      <c r="S504" s="158">
        <v>0</v>
      </c>
      <c r="T504" s="159">
        <f>S504*H504</f>
        <v>0</v>
      </c>
      <c r="AR504" s="21" t="s">
        <v>350</v>
      </c>
      <c r="AT504" s="21" t="s">
        <v>235</v>
      </c>
      <c r="AU504" s="21" t="s">
        <v>79</v>
      </c>
      <c r="AY504" s="21" t="s">
        <v>129</v>
      </c>
      <c r="BE504" s="160">
        <f>IF(N504="základní",J504,0)</f>
        <v>0</v>
      </c>
      <c r="BF504" s="160">
        <f>IF(N504="snížená",J504,0)</f>
        <v>0</v>
      </c>
      <c r="BG504" s="160">
        <f>IF(N504="zákl. přenesená",J504,0)</f>
        <v>0</v>
      </c>
      <c r="BH504" s="160">
        <f>IF(N504="sníž. přenesená",J504,0)</f>
        <v>0</v>
      </c>
      <c r="BI504" s="160">
        <f>IF(N504="nulová",J504,0)</f>
        <v>0</v>
      </c>
      <c r="BJ504" s="21" t="s">
        <v>77</v>
      </c>
      <c r="BK504" s="160">
        <f>ROUND(I504*H504,2)</f>
        <v>0</v>
      </c>
      <c r="BL504" s="21" t="s">
        <v>271</v>
      </c>
      <c r="BM504" s="21" t="s">
        <v>1022</v>
      </c>
    </row>
    <row r="505" spans="2:65" s="11" customFormat="1">
      <c r="B505" s="164"/>
      <c r="D505" s="165" t="s">
        <v>190</v>
      </c>
      <c r="E505" s="166" t="s">
        <v>5</v>
      </c>
      <c r="F505" s="167" t="s">
        <v>1023</v>
      </c>
      <c r="H505" s="168">
        <v>0.42</v>
      </c>
      <c r="L505" s="164"/>
      <c r="M505" s="169"/>
      <c r="N505" s="170"/>
      <c r="O505" s="170"/>
      <c r="P505" s="170"/>
      <c r="Q505" s="170"/>
      <c r="R505" s="170"/>
      <c r="S505" s="170"/>
      <c r="T505" s="171"/>
      <c r="AT505" s="166" t="s">
        <v>190</v>
      </c>
      <c r="AU505" s="166" t="s">
        <v>79</v>
      </c>
      <c r="AV505" s="11" t="s">
        <v>79</v>
      </c>
      <c r="AW505" s="11" t="s">
        <v>32</v>
      </c>
      <c r="AX505" s="11" t="s">
        <v>77</v>
      </c>
      <c r="AY505" s="166" t="s">
        <v>129</v>
      </c>
    </row>
    <row r="506" spans="2:65" s="11" customFormat="1">
      <c r="B506" s="164"/>
      <c r="D506" s="165" t="s">
        <v>190</v>
      </c>
      <c r="F506" s="167" t="s">
        <v>1024</v>
      </c>
      <c r="H506" s="168">
        <v>0.46200000000000002</v>
      </c>
      <c r="L506" s="164"/>
      <c r="M506" s="169"/>
      <c r="N506" s="170"/>
      <c r="O506" s="170"/>
      <c r="P506" s="170"/>
      <c r="Q506" s="170"/>
      <c r="R506" s="170"/>
      <c r="S506" s="170"/>
      <c r="T506" s="171"/>
      <c r="AT506" s="166" t="s">
        <v>190</v>
      </c>
      <c r="AU506" s="166" t="s">
        <v>79</v>
      </c>
      <c r="AV506" s="11" t="s">
        <v>79</v>
      </c>
      <c r="AW506" s="11" t="s">
        <v>6</v>
      </c>
      <c r="AX506" s="11" t="s">
        <v>77</v>
      </c>
      <c r="AY506" s="166" t="s">
        <v>129</v>
      </c>
    </row>
    <row r="507" spans="2:65" s="1" customFormat="1" ht="25.5" customHeight="1">
      <c r="B507" s="149"/>
      <c r="C507" s="150" t="s">
        <v>1025</v>
      </c>
      <c r="D507" s="150" t="s">
        <v>131</v>
      </c>
      <c r="E507" s="151" t="s">
        <v>1026</v>
      </c>
      <c r="F507" s="152" t="s">
        <v>1027</v>
      </c>
      <c r="G507" s="153" t="s">
        <v>243</v>
      </c>
      <c r="H507" s="154">
        <v>22.582999999999998</v>
      </c>
      <c r="I507" s="155"/>
      <c r="J507" s="155">
        <f>ROUND(I507*H507,2)</f>
        <v>0</v>
      </c>
      <c r="K507" s="152" t="s">
        <v>188</v>
      </c>
      <c r="L507" s="35"/>
      <c r="M507" s="156" t="s">
        <v>5</v>
      </c>
      <c r="N507" s="157" t="s">
        <v>40</v>
      </c>
      <c r="O507" s="158">
        <v>1.347</v>
      </c>
      <c r="P507" s="158">
        <f>O507*H507</f>
        <v>30.419300999999997</v>
      </c>
      <c r="Q507" s="158">
        <v>2.5999999999999998E-4</v>
      </c>
      <c r="R507" s="158">
        <f>Q507*H507</f>
        <v>5.8715799999999986E-3</v>
      </c>
      <c r="S507" s="158">
        <v>0</v>
      </c>
      <c r="T507" s="159">
        <f>S507*H507</f>
        <v>0</v>
      </c>
      <c r="AR507" s="21" t="s">
        <v>271</v>
      </c>
      <c r="AT507" s="21" t="s">
        <v>131</v>
      </c>
      <c r="AU507" s="21" t="s">
        <v>79</v>
      </c>
      <c r="AY507" s="21" t="s">
        <v>129</v>
      </c>
      <c r="BE507" s="160">
        <f>IF(N507="základní",J507,0)</f>
        <v>0</v>
      </c>
      <c r="BF507" s="160">
        <f>IF(N507="snížená",J507,0)</f>
        <v>0</v>
      </c>
      <c r="BG507" s="160">
        <f>IF(N507="zákl. přenesená",J507,0)</f>
        <v>0</v>
      </c>
      <c r="BH507" s="160">
        <f>IF(N507="sníž. přenesená",J507,0)</f>
        <v>0</v>
      </c>
      <c r="BI507" s="160">
        <f>IF(N507="nulová",J507,0)</f>
        <v>0</v>
      </c>
      <c r="BJ507" s="21" t="s">
        <v>77</v>
      </c>
      <c r="BK507" s="160">
        <f>ROUND(I507*H507,2)</f>
        <v>0</v>
      </c>
      <c r="BL507" s="21" t="s">
        <v>271</v>
      </c>
      <c r="BM507" s="21" t="s">
        <v>1028</v>
      </c>
    </row>
    <row r="508" spans="2:65" s="11" customFormat="1">
      <c r="B508" s="164"/>
      <c r="D508" s="165" t="s">
        <v>190</v>
      </c>
      <c r="E508" s="166" t="s">
        <v>5</v>
      </c>
      <c r="F508" s="167" t="s">
        <v>502</v>
      </c>
      <c r="H508" s="168">
        <v>21.12</v>
      </c>
      <c r="L508" s="164"/>
      <c r="M508" s="169"/>
      <c r="N508" s="170"/>
      <c r="O508" s="170"/>
      <c r="P508" s="170"/>
      <c r="Q508" s="170"/>
      <c r="R508" s="170"/>
      <c r="S508" s="170"/>
      <c r="T508" s="171"/>
      <c r="AT508" s="166" t="s">
        <v>190</v>
      </c>
      <c r="AU508" s="166" t="s">
        <v>79</v>
      </c>
      <c r="AV508" s="11" t="s">
        <v>79</v>
      </c>
      <c r="AW508" s="11" t="s">
        <v>32</v>
      </c>
      <c r="AX508" s="11" t="s">
        <v>69</v>
      </c>
      <c r="AY508" s="166" t="s">
        <v>129</v>
      </c>
    </row>
    <row r="509" spans="2:65" s="11" customFormat="1">
      <c r="B509" s="164"/>
      <c r="D509" s="165" t="s">
        <v>190</v>
      </c>
      <c r="E509" s="166" t="s">
        <v>5</v>
      </c>
      <c r="F509" s="167" t="s">
        <v>503</v>
      </c>
      <c r="H509" s="168">
        <v>1.4630000000000001</v>
      </c>
      <c r="L509" s="164"/>
      <c r="M509" s="169"/>
      <c r="N509" s="170"/>
      <c r="O509" s="170"/>
      <c r="P509" s="170"/>
      <c r="Q509" s="170"/>
      <c r="R509" s="170"/>
      <c r="S509" s="170"/>
      <c r="T509" s="171"/>
      <c r="AT509" s="166" t="s">
        <v>190</v>
      </c>
      <c r="AU509" s="166" t="s">
        <v>79</v>
      </c>
      <c r="AV509" s="11" t="s">
        <v>79</v>
      </c>
      <c r="AW509" s="11" t="s">
        <v>32</v>
      </c>
      <c r="AX509" s="11" t="s">
        <v>69</v>
      </c>
      <c r="AY509" s="166" t="s">
        <v>129</v>
      </c>
    </row>
    <row r="510" spans="2:65" s="1" customFormat="1" ht="25.5" customHeight="1">
      <c r="B510" s="149"/>
      <c r="C510" s="150" t="s">
        <v>1029</v>
      </c>
      <c r="D510" s="150" t="s">
        <v>131</v>
      </c>
      <c r="E510" s="151" t="s">
        <v>1030</v>
      </c>
      <c r="F510" s="152" t="s">
        <v>1031</v>
      </c>
      <c r="G510" s="153" t="s">
        <v>134</v>
      </c>
      <c r="H510" s="154">
        <v>7</v>
      </c>
      <c r="I510" s="155"/>
      <c r="J510" s="155">
        <f>ROUND(I510*H510,2)</f>
        <v>0</v>
      </c>
      <c r="K510" s="152" t="s">
        <v>188</v>
      </c>
      <c r="L510" s="35"/>
      <c r="M510" s="156" t="s">
        <v>5</v>
      </c>
      <c r="N510" s="157" t="s">
        <v>40</v>
      </c>
      <c r="O510" s="158">
        <v>1.5589999999999999</v>
      </c>
      <c r="P510" s="158">
        <f>O510*H510</f>
        <v>10.913</v>
      </c>
      <c r="Q510" s="158">
        <v>2.7E-4</v>
      </c>
      <c r="R510" s="158">
        <f>Q510*H510</f>
        <v>1.89E-3</v>
      </c>
      <c r="S510" s="158">
        <v>0</v>
      </c>
      <c r="T510" s="159">
        <f>S510*H510</f>
        <v>0</v>
      </c>
      <c r="AR510" s="21" t="s">
        <v>271</v>
      </c>
      <c r="AT510" s="21" t="s">
        <v>131</v>
      </c>
      <c r="AU510" s="21" t="s">
        <v>79</v>
      </c>
      <c r="AY510" s="21" t="s">
        <v>129</v>
      </c>
      <c r="BE510" s="160">
        <f>IF(N510="základní",J510,0)</f>
        <v>0</v>
      </c>
      <c r="BF510" s="160">
        <f>IF(N510="snížená",J510,0)</f>
        <v>0</v>
      </c>
      <c r="BG510" s="160">
        <f>IF(N510="zákl. přenesená",J510,0)</f>
        <v>0</v>
      </c>
      <c r="BH510" s="160">
        <f>IF(N510="sníž. přenesená",J510,0)</f>
        <v>0</v>
      </c>
      <c r="BI510" s="160">
        <f>IF(N510="nulová",J510,0)</f>
        <v>0</v>
      </c>
      <c r="BJ510" s="21" t="s">
        <v>77</v>
      </c>
      <c r="BK510" s="160">
        <f>ROUND(I510*H510,2)</f>
        <v>0</v>
      </c>
      <c r="BL510" s="21" t="s">
        <v>271</v>
      </c>
      <c r="BM510" s="21" t="s">
        <v>1032</v>
      </c>
    </row>
    <row r="511" spans="2:65" s="1" customFormat="1" ht="25.5" customHeight="1">
      <c r="B511" s="149"/>
      <c r="C511" s="150" t="s">
        <v>1033</v>
      </c>
      <c r="D511" s="150" t="s">
        <v>131</v>
      </c>
      <c r="E511" s="151" t="s">
        <v>1034</v>
      </c>
      <c r="F511" s="152" t="s">
        <v>1035</v>
      </c>
      <c r="G511" s="153" t="s">
        <v>134</v>
      </c>
      <c r="H511" s="154">
        <v>22</v>
      </c>
      <c r="I511" s="155"/>
      <c r="J511" s="155">
        <f>ROUND(I511*H511,2)</f>
        <v>0</v>
      </c>
      <c r="K511" s="152" t="s">
        <v>188</v>
      </c>
      <c r="L511" s="35"/>
      <c r="M511" s="156" t="s">
        <v>5</v>
      </c>
      <c r="N511" s="157" t="s">
        <v>40</v>
      </c>
      <c r="O511" s="158">
        <v>1.6819999999999999</v>
      </c>
      <c r="P511" s="158">
        <f>O511*H511</f>
        <v>37.003999999999998</v>
      </c>
      <c r="Q511" s="158">
        <v>0</v>
      </c>
      <c r="R511" s="158">
        <f>Q511*H511</f>
        <v>0</v>
      </c>
      <c r="S511" s="158">
        <v>0</v>
      </c>
      <c r="T511" s="159">
        <f>S511*H511</f>
        <v>0</v>
      </c>
      <c r="AR511" s="21" t="s">
        <v>271</v>
      </c>
      <c r="AT511" s="21" t="s">
        <v>131</v>
      </c>
      <c r="AU511" s="21" t="s">
        <v>79</v>
      </c>
      <c r="AY511" s="21" t="s">
        <v>129</v>
      </c>
      <c r="BE511" s="160">
        <f>IF(N511="základní",J511,0)</f>
        <v>0</v>
      </c>
      <c r="BF511" s="160">
        <f>IF(N511="snížená",J511,0)</f>
        <v>0</v>
      </c>
      <c r="BG511" s="160">
        <f>IF(N511="zákl. přenesená",J511,0)</f>
        <v>0</v>
      </c>
      <c r="BH511" s="160">
        <f>IF(N511="sníž. přenesená",J511,0)</f>
        <v>0</v>
      </c>
      <c r="BI511" s="160">
        <f>IF(N511="nulová",J511,0)</f>
        <v>0</v>
      </c>
      <c r="BJ511" s="21" t="s">
        <v>77</v>
      </c>
      <c r="BK511" s="160">
        <f>ROUND(I511*H511,2)</f>
        <v>0</v>
      </c>
      <c r="BL511" s="21" t="s">
        <v>271</v>
      </c>
      <c r="BM511" s="21" t="s">
        <v>1036</v>
      </c>
    </row>
    <row r="512" spans="2:65" s="11" customFormat="1">
      <c r="B512" s="164"/>
      <c r="D512" s="165" t="s">
        <v>190</v>
      </c>
      <c r="E512" s="166" t="s">
        <v>5</v>
      </c>
      <c r="F512" s="167" t="s">
        <v>569</v>
      </c>
      <c r="H512" s="168">
        <v>22</v>
      </c>
      <c r="L512" s="164"/>
      <c r="M512" s="169"/>
      <c r="N512" s="170"/>
      <c r="O512" s="170"/>
      <c r="P512" s="170"/>
      <c r="Q512" s="170"/>
      <c r="R512" s="170"/>
      <c r="S512" s="170"/>
      <c r="T512" s="171"/>
      <c r="AT512" s="166" t="s">
        <v>190</v>
      </c>
      <c r="AU512" s="166" t="s">
        <v>79</v>
      </c>
      <c r="AV512" s="11" t="s">
        <v>79</v>
      </c>
      <c r="AW512" s="11" t="s">
        <v>32</v>
      </c>
      <c r="AX512" s="11" t="s">
        <v>77</v>
      </c>
      <c r="AY512" s="166" t="s">
        <v>129</v>
      </c>
    </row>
    <row r="513" spans="2:65" s="1" customFormat="1" ht="16.5" customHeight="1">
      <c r="B513" s="149"/>
      <c r="C513" s="172" t="s">
        <v>1037</v>
      </c>
      <c r="D513" s="172" t="s">
        <v>235</v>
      </c>
      <c r="E513" s="173" t="s">
        <v>1038</v>
      </c>
      <c r="F513" s="174" t="s">
        <v>1039</v>
      </c>
      <c r="G513" s="175" t="s">
        <v>134</v>
      </c>
      <c r="H513" s="176">
        <v>13</v>
      </c>
      <c r="I513" s="177"/>
      <c r="J513" s="177">
        <f t="shared" ref="J513:J526" si="10">ROUND(I513*H513,2)</f>
        <v>0</v>
      </c>
      <c r="K513" s="174" t="s">
        <v>5</v>
      </c>
      <c r="L513" s="178"/>
      <c r="M513" s="179" t="s">
        <v>5</v>
      </c>
      <c r="N513" s="180" t="s">
        <v>40</v>
      </c>
      <c r="O513" s="158">
        <v>0</v>
      </c>
      <c r="P513" s="158">
        <f t="shared" ref="P513:P526" si="11">O513*H513</f>
        <v>0</v>
      </c>
      <c r="Q513" s="158">
        <v>2.3E-2</v>
      </c>
      <c r="R513" s="158">
        <f t="shared" ref="R513:R526" si="12">Q513*H513</f>
        <v>0.29899999999999999</v>
      </c>
      <c r="S513" s="158">
        <v>0</v>
      </c>
      <c r="T513" s="159">
        <f t="shared" ref="T513:T526" si="13">S513*H513</f>
        <v>0</v>
      </c>
      <c r="AR513" s="21" t="s">
        <v>350</v>
      </c>
      <c r="AT513" s="21" t="s">
        <v>235</v>
      </c>
      <c r="AU513" s="21" t="s">
        <v>79</v>
      </c>
      <c r="AY513" s="21" t="s">
        <v>129</v>
      </c>
      <c r="BE513" s="160">
        <f t="shared" ref="BE513:BE526" si="14">IF(N513="základní",J513,0)</f>
        <v>0</v>
      </c>
      <c r="BF513" s="160">
        <f t="shared" ref="BF513:BF526" si="15">IF(N513="snížená",J513,0)</f>
        <v>0</v>
      </c>
      <c r="BG513" s="160">
        <f t="shared" ref="BG513:BG526" si="16">IF(N513="zákl. přenesená",J513,0)</f>
        <v>0</v>
      </c>
      <c r="BH513" s="160">
        <f t="shared" ref="BH513:BH526" si="17">IF(N513="sníž. přenesená",J513,0)</f>
        <v>0</v>
      </c>
      <c r="BI513" s="160">
        <f t="shared" ref="BI513:BI526" si="18">IF(N513="nulová",J513,0)</f>
        <v>0</v>
      </c>
      <c r="BJ513" s="21" t="s">
        <v>77</v>
      </c>
      <c r="BK513" s="160">
        <f t="shared" ref="BK513:BK526" si="19">ROUND(I513*H513,2)</f>
        <v>0</v>
      </c>
      <c r="BL513" s="21" t="s">
        <v>271</v>
      </c>
      <c r="BM513" s="21" t="s">
        <v>1040</v>
      </c>
    </row>
    <row r="514" spans="2:65" s="1" customFormat="1" ht="16.5" customHeight="1">
      <c r="B514" s="149"/>
      <c r="C514" s="172" t="s">
        <v>1041</v>
      </c>
      <c r="D514" s="172" t="s">
        <v>235</v>
      </c>
      <c r="E514" s="173" t="s">
        <v>1042</v>
      </c>
      <c r="F514" s="174" t="s">
        <v>1043</v>
      </c>
      <c r="G514" s="175" t="s">
        <v>134</v>
      </c>
      <c r="H514" s="176">
        <v>9</v>
      </c>
      <c r="I514" s="177"/>
      <c r="J514" s="177">
        <f t="shared" si="10"/>
        <v>0</v>
      </c>
      <c r="K514" s="174" t="s">
        <v>5</v>
      </c>
      <c r="L514" s="178"/>
      <c r="M514" s="179" t="s">
        <v>5</v>
      </c>
      <c r="N514" s="180" t="s">
        <v>40</v>
      </c>
      <c r="O514" s="158">
        <v>0</v>
      </c>
      <c r="P514" s="158">
        <f t="shared" si="11"/>
        <v>0</v>
      </c>
      <c r="Q514" s="158">
        <v>2.5000000000000001E-2</v>
      </c>
      <c r="R514" s="158">
        <f t="shared" si="12"/>
        <v>0.22500000000000001</v>
      </c>
      <c r="S514" s="158">
        <v>0</v>
      </c>
      <c r="T514" s="159">
        <f t="shared" si="13"/>
        <v>0</v>
      </c>
      <c r="AR514" s="21" t="s">
        <v>350</v>
      </c>
      <c r="AT514" s="21" t="s">
        <v>235</v>
      </c>
      <c r="AU514" s="21" t="s">
        <v>79</v>
      </c>
      <c r="AY514" s="21" t="s">
        <v>129</v>
      </c>
      <c r="BE514" s="160">
        <f t="shared" si="14"/>
        <v>0</v>
      </c>
      <c r="BF514" s="160">
        <f t="shared" si="15"/>
        <v>0</v>
      </c>
      <c r="BG514" s="160">
        <f t="shared" si="16"/>
        <v>0</v>
      </c>
      <c r="BH514" s="160">
        <f t="shared" si="17"/>
        <v>0</v>
      </c>
      <c r="BI514" s="160">
        <f t="shared" si="18"/>
        <v>0</v>
      </c>
      <c r="BJ514" s="21" t="s">
        <v>77</v>
      </c>
      <c r="BK514" s="160">
        <f t="shared" si="19"/>
        <v>0</v>
      </c>
      <c r="BL514" s="21" t="s">
        <v>271</v>
      </c>
      <c r="BM514" s="21" t="s">
        <v>1044</v>
      </c>
    </row>
    <row r="515" spans="2:65" s="1" customFormat="1" ht="16.5" customHeight="1">
      <c r="B515" s="149"/>
      <c r="C515" s="150" t="s">
        <v>1045</v>
      </c>
      <c r="D515" s="150" t="s">
        <v>131</v>
      </c>
      <c r="E515" s="151" t="s">
        <v>1046</v>
      </c>
      <c r="F515" s="152" t="s">
        <v>1047</v>
      </c>
      <c r="G515" s="153" t="s">
        <v>134</v>
      </c>
      <c r="H515" s="154">
        <v>4</v>
      </c>
      <c r="I515" s="155"/>
      <c r="J515" s="155">
        <f t="shared" si="10"/>
        <v>0</v>
      </c>
      <c r="K515" s="152" t="s">
        <v>188</v>
      </c>
      <c r="L515" s="35"/>
      <c r="M515" s="156" t="s">
        <v>5</v>
      </c>
      <c r="N515" s="157" t="s">
        <v>40</v>
      </c>
      <c r="O515" s="158">
        <v>7.36</v>
      </c>
      <c r="P515" s="158">
        <f t="shared" si="11"/>
        <v>29.44</v>
      </c>
      <c r="Q515" s="158">
        <v>9.2000000000000003E-4</v>
      </c>
      <c r="R515" s="158">
        <f t="shared" si="12"/>
        <v>3.6800000000000001E-3</v>
      </c>
      <c r="S515" s="158">
        <v>0</v>
      </c>
      <c r="T515" s="159">
        <f t="shared" si="13"/>
        <v>0</v>
      </c>
      <c r="AR515" s="21" t="s">
        <v>271</v>
      </c>
      <c r="AT515" s="21" t="s">
        <v>131</v>
      </c>
      <c r="AU515" s="21" t="s">
        <v>79</v>
      </c>
      <c r="AY515" s="21" t="s">
        <v>129</v>
      </c>
      <c r="BE515" s="160">
        <f t="shared" si="14"/>
        <v>0</v>
      </c>
      <c r="BF515" s="160">
        <f t="shared" si="15"/>
        <v>0</v>
      </c>
      <c r="BG515" s="160">
        <f t="shared" si="16"/>
        <v>0</v>
      </c>
      <c r="BH515" s="160">
        <f t="shared" si="17"/>
        <v>0</v>
      </c>
      <c r="BI515" s="160">
        <f t="shared" si="18"/>
        <v>0</v>
      </c>
      <c r="BJ515" s="21" t="s">
        <v>77</v>
      </c>
      <c r="BK515" s="160">
        <f t="shared" si="19"/>
        <v>0</v>
      </c>
      <c r="BL515" s="21" t="s">
        <v>271</v>
      </c>
      <c r="BM515" s="21" t="s">
        <v>1048</v>
      </c>
    </row>
    <row r="516" spans="2:65" s="1" customFormat="1" ht="16.5" customHeight="1">
      <c r="B516" s="149"/>
      <c r="C516" s="150" t="s">
        <v>1049</v>
      </c>
      <c r="D516" s="150" t="s">
        <v>131</v>
      </c>
      <c r="E516" s="151" t="s">
        <v>1050</v>
      </c>
      <c r="F516" s="152" t="s">
        <v>1051</v>
      </c>
      <c r="G516" s="153" t="s">
        <v>134</v>
      </c>
      <c r="H516" s="154">
        <v>2</v>
      </c>
      <c r="I516" s="155"/>
      <c r="J516" s="155">
        <f t="shared" si="10"/>
        <v>0</v>
      </c>
      <c r="K516" s="152" t="s">
        <v>188</v>
      </c>
      <c r="L516" s="35"/>
      <c r="M516" s="156" t="s">
        <v>5</v>
      </c>
      <c r="N516" s="157" t="s">
        <v>40</v>
      </c>
      <c r="O516" s="158">
        <v>8.1590000000000007</v>
      </c>
      <c r="P516" s="158">
        <f t="shared" si="11"/>
        <v>16.318000000000001</v>
      </c>
      <c r="Q516" s="158">
        <v>8.8000000000000003E-4</v>
      </c>
      <c r="R516" s="158">
        <f t="shared" si="12"/>
        <v>1.7600000000000001E-3</v>
      </c>
      <c r="S516" s="158">
        <v>0</v>
      </c>
      <c r="T516" s="159">
        <f t="shared" si="13"/>
        <v>0</v>
      </c>
      <c r="AR516" s="21" t="s">
        <v>271</v>
      </c>
      <c r="AT516" s="21" t="s">
        <v>131</v>
      </c>
      <c r="AU516" s="21" t="s">
        <v>79</v>
      </c>
      <c r="AY516" s="21" t="s">
        <v>129</v>
      </c>
      <c r="BE516" s="160">
        <f t="shared" si="14"/>
        <v>0</v>
      </c>
      <c r="BF516" s="160">
        <f t="shared" si="15"/>
        <v>0</v>
      </c>
      <c r="BG516" s="160">
        <f t="shared" si="16"/>
        <v>0</v>
      </c>
      <c r="BH516" s="160">
        <f t="shared" si="17"/>
        <v>0</v>
      </c>
      <c r="BI516" s="160">
        <f t="shared" si="18"/>
        <v>0</v>
      </c>
      <c r="BJ516" s="21" t="s">
        <v>77</v>
      </c>
      <c r="BK516" s="160">
        <f t="shared" si="19"/>
        <v>0</v>
      </c>
      <c r="BL516" s="21" t="s">
        <v>271</v>
      </c>
      <c r="BM516" s="21" t="s">
        <v>1052</v>
      </c>
    </row>
    <row r="517" spans="2:65" s="1" customFormat="1" ht="16.5" customHeight="1">
      <c r="B517" s="149"/>
      <c r="C517" s="172" t="s">
        <v>1053</v>
      </c>
      <c r="D517" s="172" t="s">
        <v>235</v>
      </c>
      <c r="E517" s="173" t="s">
        <v>1054</v>
      </c>
      <c r="F517" s="174" t="s">
        <v>1055</v>
      </c>
      <c r="G517" s="175" t="s">
        <v>134</v>
      </c>
      <c r="H517" s="176">
        <v>8</v>
      </c>
      <c r="I517" s="177"/>
      <c r="J517" s="177">
        <f t="shared" si="10"/>
        <v>0</v>
      </c>
      <c r="K517" s="174" t="s">
        <v>5</v>
      </c>
      <c r="L517" s="178"/>
      <c r="M517" s="179" t="s">
        <v>5</v>
      </c>
      <c r="N517" s="180" t="s">
        <v>40</v>
      </c>
      <c r="O517" s="158">
        <v>0</v>
      </c>
      <c r="P517" s="158">
        <f t="shared" si="11"/>
        <v>0</v>
      </c>
      <c r="Q517" s="158">
        <v>0</v>
      </c>
      <c r="R517" s="158">
        <f t="shared" si="12"/>
        <v>0</v>
      </c>
      <c r="S517" s="158">
        <v>0</v>
      </c>
      <c r="T517" s="159">
        <f t="shared" si="13"/>
        <v>0</v>
      </c>
      <c r="AR517" s="21" t="s">
        <v>350</v>
      </c>
      <c r="AT517" s="21" t="s">
        <v>235</v>
      </c>
      <c r="AU517" s="21" t="s">
        <v>79</v>
      </c>
      <c r="AY517" s="21" t="s">
        <v>129</v>
      </c>
      <c r="BE517" s="160">
        <f t="shared" si="14"/>
        <v>0</v>
      </c>
      <c r="BF517" s="160">
        <f t="shared" si="15"/>
        <v>0</v>
      </c>
      <c r="BG517" s="160">
        <f t="shared" si="16"/>
        <v>0</v>
      </c>
      <c r="BH517" s="160">
        <f t="shared" si="17"/>
        <v>0</v>
      </c>
      <c r="BI517" s="160">
        <f t="shared" si="18"/>
        <v>0</v>
      </c>
      <c r="BJ517" s="21" t="s">
        <v>77</v>
      </c>
      <c r="BK517" s="160">
        <f t="shared" si="19"/>
        <v>0</v>
      </c>
      <c r="BL517" s="21" t="s">
        <v>271</v>
      </c>
      <c r="BM517" s="21" t="s">
        <v>1056</v>
      </c>
    </row>
    <row r="518" spans="2:65" s="1" customFormat="1" ht="16.5" customHeight="1">
      <c r="B518" s="149"/>
      <c r="C518" s="172" t="s">
        <v>1057</v>
      </c>
      <c r="D518" s="172" t="s">
        <v>235</v>
      </c>
      <c r="E518" s="173" t="s">
        <v>1058</v>
      </c>
      <c r="F518" s="174" t="s">
        <v>1059</v>
      </c>
      <c r="G518" s="175" t="s">
        <v>134</v>
      </c>
      <c r="H518" s="176">
        <v>7</v>
      </c>
      <c r="I518" s="177"/>
      <c r="J518" s="177">
        <f t="shared" si="10"/>
        <v>0</v>
      </c>
      <c r="K518" s="174" t="s">
        <v>5</v>
      </c>
      <c r="L518" s="178"/>
      <c r="M518" s="179" t="s">
        <v>5</v>
      </c>
      <c r="N518" s="180" t="s">
        <v>40</v>
      </c>
      <c r="O518" s="158">
        <v>0</v>
      </c>
      <c r="P518" s="158">
        <f t="shared" si="11"/>
        <v>0</v>
      </c>
      <c r="Q518" s="158">
        <v>0</v>
      </c>
      <c r="R518" s="158">
        <f t="shared" si="12"/>
        <v>0</v>
      </c>
      <c r="S518" s="158">
        <v>0</v>
      </c>
      <c r="T518" s="159">
        <f t="shared" si="13"/>
        <v>0</v>
      </c>
      <c r="AR518" s="21" t="s">
        <v>350</v>
      </c>
      <c r="AT518" s="21" t="s">
        <v>235</v>
      </c>
      <c r="AU518" s="21" t="s">
        <v>79</v>
      </c>
      <c r="AY518" s="21" t="s">
        <v>129</v>
      </c>
      <c r="BE518" s="160">
        <f t="shared" si="14"/>
        <v>0</v>
      </c>
      <c r="BF518" s="160">
        <f t="shared" si="15"/>
        <v>0</v>
      </c>
      <c r="BG518" s="160">
        <f t="shared" si="16"/>
        <v>0</v>
      </c>
      <c r="BH518" s="160">
        <f t="shared" si="17"/>
        <v>0</v>
      </c>
      <c r="BI518" s="160">
        <f t="shared" si="18"/>
        <v>0</v>
      </c>
      <c r="BJ518" s="21" t="s">
        <v>77</v>
      </c>
      <c r="BK518" s="160">
        <f t="shared" si="19"/>
        <v>0</v>
      </c>
      <c r="BL518" s="21" t="s">
        <v>271</v>
      </c>
      <c r="BM518" s="21" t="s">
        <v>1060</v>
      </c>
    </row>
    <row r="519" spans="2:65" s="1" customFormat="1" ht="16.5" customHeight="1">
      <c r="B519" s="149"/>
      <c r="C519" s="172" t="s">
        <v>1061</v>
      </c>
      <c r="D519" s="172" t="s">
        <v>235</v>
      </c>
      <c r="E519" s="173" t="s">
        <v>1062</v>
      </c>
      <c r="F519" s="174" t="s">
        <v>1063</v>
      </c>
      <c r="G519" s="175" t="s">
        <v>134</v>
      </c>
      <c r="H519" s="176">
        <v>1</v>
      </c>
      <c r="I519" s="177"/>
      <c r="J519" s="177">
        <f t="shared" si="10"/>
        <v>0</v>
      </c>
      <c r="K519" s="174" t="s">
        <v>5</v>
      </c>
      <c r="L519" s="178"/>
      <c r="M519" s="179" t="s">
        <v>5</v>
      </c>
      <c r="N519" s="180" t="s">
        <v>40</v>
      </c>
      <c r="O519" s="158">
        <v>0</v>
      </c>
      <c r="P519" s="158">
        <f t="shared" si="11"/>
        <v>0</v>
      </c>
      <c r="Q519" s="158">
        <v>0</v>
      </c>
      <c r="R519" s="158">
        <f t="shared" si="12"/>
        <v>0</v>
      </c>
      <c r="S519" s="158">
        <v>0</v>
      </c>
      <c r="T519" s="159">
        <f t="shared" si="13"/>
        <v>0</v>
      </c>
      <c r="AR519" s="21" t="s">
        <v>350</v>
      </c>
      <c r="AT519" s="21" t="s">
        <v>235</v>
      </c>
      <c r="AU519" s="21" t="s">
        <v>79</v>
      </c>
      <c r="AY519" s="21" t="s">
        <v>129</v>
      </c>
      <c r="BE519" s="160">
        <f t="shared" si="14"/>
        <v>0</v>
      </c>
      <c r="BF519" s="160">
        <f t="shared" si="15"/>
        <v>0</v>
      </c>
      <c r="BG519" s="160">
        <f t="shared" si="16"/>
        <v>0</v>
      </c>
      <c r="BH519" s="160">
        <f t="shared" si="17"/>
        <v>0</v>
      </c>
      <c r="BI519" s="160">
        <f t="shared" si="18"/>
        <v>0</v>
      </c>
      <c r="BJ519" s="21" t="s">
        <v>77</v>
      </c>
      <c r="BK519" s="160">
        <f t="shared" si="19"/>
        <v>0</v>
      </c>
      <c r="BL519" s="21" t="s">
        <v>271</v>
      </c>
      <c r="BM519" s="21" t="s">
        <v>1064</v>
      </c>
    </row>
    <row r="520" spans="2:65" s="1" customFormat="1" ht="16.5" customHeight="1">
      <c r="B520" s="149"/>
      <c r="C520" s="172" t="s">
        <v>1065</v>
      </c>
      <c r="D520" s="172" t="s">
        <v>235</v>
      </c>
      <c r="E520" s="173" t="s">
        <v>1066</v>
      </c>
      <c r="F520" s="174" t="s">
        <v>1067</v>
      </c>
      <c r="G520" s="175" t="s">
        <v>134</v>
      </c>
      <c r="H520" s="176">
        <v>1</v>
      </c>
      <c r="I520" s="177"/>
      <c r="J520" s="177">
        <f t="shared" si="10"/>
        <v>0</v>
      </c>
      <c r="K520" s="174" t="s">
        <v>5</v>
      </c>
      <c r="L520" s="178"/>
      <c r="M520" s="179" t="s">
        <v>5</v>
      </c>
      <c r="N520" s="180" t="s">
        <v>40</v>
      </c>
      <c r="O520" s="158">
        <v>0</v>
      </c>
      <c r="P520" s="158">
        <f t="shared" si="11"/>
        <v>0</v>
      </c>
      <c r="Q520" s="158">
        <v>0</v>
      </c>
      <c r="R520" s="158">
        <f t="shared" si="12"/>
        <v>0</v>
      </c>
      <c r="S520" s="158">
        <v>0</v>
      </c>
      <c r="T520" s="159">
        <f t="shared" si="13"/>
        <v>0</v>
      </c>
      <c r="AR520" s="21" t="s">
        <v>350</v>
      </c>
      <c r="AT520" s="21" t="s">
        <v>235</v>
      </c>
      <c r="AU520" s="21" t="s">
        <v>79</v>
      </c>
      <c r="AY520" s="21" t="s">
        <v>129</v>
      </c>
      <c r="BE520" s="160">
        <f t="shared" si="14"/>
        <v>0</v>
      </c>
      <c r="BF520" s="160">
        <f t="shared" si="15"/>
        <v>0</v>
      </c>
      <c r="BG520" s="160">
        <f t="shared" si="16"/>
        <v>0</v>
      </c>
      <c r="BH520" s="160">
        <f t="shared" si="17"/>
        <v>0</v>
      </c>
      <c r="BI520" s="160">
        <f t="shared" si="18"/>
        <v>0</v>
      </c>
      <c r="BJ520" s="21" t="s">
        <v>77</v>
      </c>
      <c r="BK520" s="160">
        <f t="shared" si="19"/>
        <v>0</v>
      </c>
      <c r="BL520" s="21" t="s">
        <v>271</v>
      </c>
      <c r="BM520" s="21" t="s">
        <v>1068</v>
      </c>
    </row>
    <row r="521" spans="2:65" s="1" customFormat="1" ht="16.5" customHeight="1">
      <c r="B521" s="149"/>
      <c r="C521" s="172" t="s">
        <v>1069</v>
      </c>
      <c r="D521" s="172" t="s">
        <v>235</v>
      </c>
      <c r="E521" s="173" t="s">
        <v>1070</v>
      </c>
      <c r="F521" s="174" t="s">
        <v>1071</v>
      </c>
      <c r="G521" s="175" t="s">
        <v>134</v>
      </c>
      <c r="H521" s="176">
        <v>2</v>
      </c>
      <c r="I521" s="177"/>
      <c r="J521" s="177">
        <f t="shared" si="10"/>
        <v>0</v>
      </c>
      <c r="K521" s="174" t="s">
        <v>5</v>
      </c>
      <c r="L521" s="178"/>
      <c r="M521" s="179" t="s">
        <v>5</v>
      </c>
      <c r="N521" s="180" t="s">
        <v>40</v>
      </c>
      <c r="O521" s="158">
        <v>0</v>
      </c>
      <c r="P521" s="158">
        <f t="shared" si="11"/>
        <v>0</v>
      </c>
      <c r="Q521" s="158">
        <v>0</v>
      </c>
      <c r="R521" s="158">
        <f t="shared" si="12"/>
        <v>0</v>
      </c>
      <c r="S521" s="158">
        <v>0</v>
      </c>
      <c r="T521" s="159">
        <f t="shared" si="13"/>
        <v>0</v>
      </c>
      <c r="AR521" s="21" t="s">
        <v>350</v>
      </c>
      <c r="AT521" s="21" t="s">
        <v>235</v>
      </c>
      <c r="AU521" s="21" t="s">
        <v>79</v>
      </c>
      <c r="AY521" s="21" t="s">
        <v>129</v>
      </c>
      <c r="BE521" s="160">
        <f t="shared" si="14"/>
        <v>0</v>
      </c>
      <c r="BF521" s="160">
        <f t="shared" si="15"/>
        <v>0</v>
      </c>
      <c r="BG521" s="160">
        <f t="shared" si="16"/>
        <v>0</v>
      </c>
      <c r="BH521" s="160">
        <f t="shared" si="17"/>
        <v>0</v>
      </c>
      <c r="BI521" s="160">
        <f t="shared" si="18"/>
        <v>0</v>
      </c>
      <c r="BJ521" s="21" t="s">
        <v>77</v>
      </c>
      <c r="BK521" s="160">
        <f t="shared" si="19"/>
        <v>0</v>
      </c>
      <c r="BL521" s="21" t="s">
        <v>271</v>
      </c>
      <c r="BM521" s="21" t="s">
        <v>1072</v>
      </c>
    </row>
    <row r="522" spans="2:65" s="1" customFormat="1" ht="16.5" customHeight="1">
      <c r="B522" s="149"/>
      <c r="C522" s="172" t="s">
        <v>1073</v>
      </c>
      <c r="D522" s="172" t="s">
        <v>235</v>
      </c>
      <c r="E522" s="173" t="s">
        <v>1074</v>
      </c>
      <c r="F522" s="174" t="s">
        <v>1075</v>
      </c>
      <c r="G522" s="175" t="s">
        <v>134</v>
      </c>
      <c r="H522" s="176">
        <v>3</v>
      </c>
      <c r="I522" s="177"/>
      <c r="J522" s="177">
        <f t="shared" si="10"/>
        <v>0</v>
      </c>
      <c r="K522" s="174" t="s">
        <v>5</v>
      </c>
      <c r="L522" s="178"/>
      <c r="M522" s="179" t="s">
        <v>5</v>
      </c>
      <c r="N522" s="180" t="s">
        <v>40</v>
      </c>
      <c r="O522" s="158">
        <v>0</v>
      </c>
      <c r="P522" s="158">
        <f t="shared" si="11"/>
        <v>0</v>
      </c>
      <c r="Q522" s="158">
        <v>0</v>
      </c>
      <c r="R522" s="158">
        <f t="shared" si="12"/>
        <v>0</v>
      </c>
      <c r="S522" s="158">
        <v>0</v>
      </c>
      <c r="T522" s="159">
        <f t="shared" si="13"/>
        <v>0</v>
      </c>
      <c r="AR522" s="21" t="s">
        <v>350</v>
      </c>
      <c r="AT522" s="21" t="s">
        <v>235</v>
      </c>
      <c r="AU522" s="21" t="s">
        <v>79</v>
      </c>
      <c r="AY522" s="21" t="s">
        <v>129</v>
      </c>
      <c r="BE522" s="160">
        <f t="shared" si="14"/>
        <v>0</v>
      </c>
      <c r="BF522" s="160">
        <f t="shared" si="15"/>
        <v>0</v>
      </c>
      <c r="BG522" s="160">
        <f t="shared" si="16"/>
        <v>0</v>
      </c>
      <c r="BH522" s="160">
        <f t="shared" si="17"/>
        <v>0</v>
      </c>
      <c r="BI522" s="160">
        <f t="shared" si="18"/>
        <v>0</v>
      </c>
      <c r="BJ522" s="21" t="s">
        <v>77</v>
      </c>
      <c r="BK522" s="160">
        <f t="shared" si="19"/>
        <v>0</v>
      </c>
      <c r="BL522" s="21" t="s">
        <v>271</v>
      </c>
      <c r="BM522" s="21" t="s">
        <v>1076</v>
      </c>
    </row>
    <row r="523" spans="2:65" s="1" customFormat="1" ht="16.5" customHeight="1">
      <c r="B523" s="149"/>
      <c r="C523" s="150" t="s">
        <v>1077</v>
      </c>
      <c r="D523" s="150" t="s">
        <v>131</v>
      </c>
      <c r="E523" s="151" t="s">
        <v>1078</v>
      </c>
      <c r="F523" s="152" t="s">
        <v>1079</v>
      </c>
      <c r="G523" s="153" t="s">
        <v>134</v>
      </c>
      <c r="H523" s="154">
        <v>22</v>
      </c>
      <c r="I523" s="155"/>
      <c r="J523" s="155">
        <f t="shared" si="10"/>
        <v>0</v>
      </c>
      <c r="K523" s="152" t="s">
        <v>188</v>
      </c>
      <c r="L523" s="35"/>
      <c r="M523" s="156" t="s">
        <v>5</v>
      </c>
      <c r="N523" s="157" t="s">
        <v>40</v>
      </c>
      <c r="O523" s="158">
        <v>0.54200000000000004</v>
      </c>
      <c r="P523" s="158">
        <f t="shared" si="11"/>
        <v>11.924000000000001</v>
      </c>
      <c r="Q523" s="158">
        <v>0</v>
      </c>
      <c r="R523" s="158">
        <f t="shared" si="12"/>
        <v>0</v>
      </c>
      <c r="S523" s="158">
        <v>0</v>
      </c>
      <c r="T523" s="159">
        <f t="shared" si="13"/>
        <v>0</v>
      </c>
      <c r="AR523" s="21" t="s">
        <v>271</v>
      </c>
      <c r="AT523" s="21" t="s">
        <v>131</v>
      </c>
      <c r="AU523" s="21" t="s">
        <v>79</v>
      </c>
      <c r="AY523" s="21" t="s">
        <v>129</v>
      </c>
      <c r="BE523" s="160">
        <f t="shared" si="14"/>
        <v>0</v>
      </c>
      <c r="BF523" s="160">
        <f t="shared" si="15"/>
        <v>0</v>
      </c>
      <c r="BG523" s="160">
        <f t="shared" si="16"/>
        <v>0</v>
      </c>
      <c r="BH523" s="160">
        <f t="shared" si="17"/>
        <v>0</v>
      </c>
      <c r="BI523" s="160">
        <f t="shared" si="18"/>
        <v>0</v>
      </c>
      <c r="BJ523" s="21" t="s">
        <v>77</v>
      </c>
      <c r="BK523" s="160">
        <f t="shared" si="19"/>
        <v>0</v>
      </c>
      <c r="BL523" s="21" t="s">
        <v>271</v>
      </c>
      <c r="BM523" s="21" t="s">
        <v>1080</v>
      </c>
    </row>
    <row r="524" spans="2:65" s="1" customFormat="1" ht="16.5" customHeight="1">
      <c r="B524" s="149"/>
      <c r="C524" s="172" t="s">
        <v>1081</v>
      </c>
      <c r="D524" s="172" t="s">
        <v>235</v>
      </c>
      <c r="E524" s="173" t="s">
        <v>1082</v>
      </c>
      <c r="F524" s="174" t="s">
        <v>1083</v>
      </c>
      <c r="G524" s="175" t="s">
        <v>134</v>
      </c>
      <c r="H524" s="176">
        <v>22</v>
      </c>
      <c r="I524" s="177"/>
      <c r="J524" s="177">
        <f t="shared" si="10"/>
        <v>0</v>
      </c>
      <c r="K524" s="174" t="s">
        <v>5</v>
      </c>
      <c r="L524" s="178"/>
      <c r="M524" s="179" t="s">
        <v>5</v>
      </c>
      <c r="N524" s="180" t="s">
        <v>40</v>
      </c>
      <c r="O524" s="158">
        <v>0</v>
      </c>
      <c r="P524" s="158">
        <f t="shared" si="11"/>
        <v>0</v>
      </c>
      <c r="Q524" s="158">
        <v>4.0000000000000002E-4</v>
      </c>
      <c r="R524" s="158">
        <f t="shared" si="12"/>
        <v>8.8000000000000005E-3</v>
      </c>
      <c r="S524" s="158">
        <v>0</v>
      </c>
      <c r="T524" s="159">
        <f t="shared" si="13"/>
        <v>0</v>
      </c>
      <c r="AR524" s="21" t="s">
        <v>350</v>
      </c>
      <c r="AT524" s="21" t="s">
        <v>235</v>
      </c>
      <c r="AU524" s="21" t="s">
        <v>79</v>
      </c>
      <c r="AY524" s="21" t="s">
        <v>129</v>
      </c>
      <c r="BE524" s="160">
        <f t="shared" si="14"/>
        <v>0</v>
      </c>
      <c r="BF524" s="160">
        <f t="shared" si="15"/>
        <v>0</v>
      </c>
      <c r="BG524" s="160">
        <f t="shared" si="16"/>
        <v>0</v>
      </c>
      <c r="BH524" s="160">
        <f t="shared" si="17"/>
        <v>0</v>
      </c>
      <c r="BI524" s="160">
        <f t="shared" si="18"/>
        <v>0</v>
      </c>
      <c r="BJ524" s="21" t="s">
        <v>77</v>
      </c>
      <c r="BK524" s="160">
        <f t="shared" si="19"/>
        <v>0</v>
      </c>
      <c r="BL524" s="21" t="s">
        <v>271</v>
      </c>
      <c r="BM524" s="21" t="s">
        <v>1084</v>
      </c>
    </row>
    <row r="525" spans="2:65" s="1" customFormat="1" ht="16.5" customHeight="1">
      <c r="B525" s="149"/>
      <c r="C525" s="172" t="s">
        <v>1085</v>
      </c>
      <c r="D525" s="172" t="s">
        <v>235</v>
      </c>
      <c r="E525" s="173" t="s">
        <v>1086</v>
      </c>
      <c r="F525" s="174" t="s">
        <v>1087</v>
      </c>
      <c r="G525" s="175" t="s">
        <v>134</v>
      </c>
      <c r="H525" s="176">
        <v>22</v>
      </c>
      <c r="I525" s="177"/>
      <c r="J525" s="177">
        <f t="shared" si="10"/>
        <v>0</v>
      </c>
      <c r="K525" s="174" t="s">
        <v>5</v>
      </c>
      <c r="L525" s="178"/>
      <c r="M525" s="179" t="s">
        <v>5</v>
      </c>
      <c r="N525" s="180" t="s">
        <v>40</v>
      </c>
      <c r="O525" s="158">
        <v>0</v>
      </c>
      <c r="P525" s="158">
        <f t="shared" si="11"/>
        <v>0</v>
      </c>
      <c r="Q525" s="158">
        <v>4.0000000000000002E-4</v>
      </c>
      <c r="R525" s="158">
        <f t="shared" si="12"/>
        <v>8.8000000000000005E-3</v>
      </c>
      <c r="S525" s="158">
        <v>0</v>
      </c>
      <c r="T525" s="159">
        <f t="shared" si="13"/>
        <v>0</v>
      </c>
      <c r="AR525" s="21" t="s">
        <v>350</v>
      </c>
      <c r="AT525" s="21" t="s">
        <v>235</v>
      </c>
      <c r="AU525" s="21" t="s">
        <v>79</v>
      </c>
      <c r="AY525" s="21" t="s">
        <v>129</v>
      </c>
      <c r="BE525" s="160">
        <f t="shared" si="14"/>
        <v>0</v>
      </c>
      <c r="BF525" s="160">
        <f t="shared" si="15"/>
        <v>0</v>
      </c>
      <c r="BG525" s="160">
        <f t="shared" si="16"/>
        <v>0</v>
      </c>
      <c r="BH525" s="160">
        <f t="shared" si="17"/>
        <v>0</v>
      </c>
      <c r="BI525" s="160">
        <f t="shared" si="18"/>
        <v>0</v>
      </c>
      <c r="BJ525" s="21" t="s">
        <v>77</v>
      </c>
      <c r="BK525" s="160">
        <f t="shared" si="19"/>
        <v>0</v>
      </c>
      <c r="BL525" s="21" t="s">
        <v>271</v>
      </c>
      <c r="BM525" s="21" t="s">
        <v>1088</v>
      </c>
    </row>
    <row r="526" spans="2:65" s="1" customFormat="1" ht="16.5" customHeight="1">
      <c r="B526" s="149"/>
      <c r="C526" s="150" t="s">
        <v>1089</v>
      </c>
      <c r="D526" s="150" t="s">
        <v>131</v>
      </c>
      <c r="E526" s="151" t="s">
        <v>1090</v>
      </c>
      <c r="F526" s="152" t="s">
        <v>1091</v>
      </c>
      <c r="G526" s="153" t="s">
        <v>317</v>
      </c>
      <c r="H526" s="154">
        <v>19.3</v>
      </c>
      <c r="I526" s="155"/>
      <c r="J526" s="155">
        <f t="shared" si="10"/>
        <v>0</v>
      </c>
      <c r="K526" s="152" t="s">
        <v>188</v>
      </c>
      <c r="L526" s="35"/>
      <c r="M526" s="156" t="s">
        <v>5</v>
      </c>
      <c r="N526" s="157" t="s">
        <v>40</v>
      </c>
      <c r="O526" s="158">
        <v>0.34499999999999997</v>
      </c>
      <c r="P526" s="158">
        <f t="shared" si="11"/>
        <v>6.6585000000000001</v>
      </c>
      <c r="Q526" s="158">
        <v>0</v>
      </c>
      <c r="R526" s="158">
        <f t="shared" si="12"/>
        <v>0</v>
      </c>
      <c r="S526" s="158">
        <v>0</v>
      </c>
      <c r="T526" s="159">
        <f t="shared" si="13"/>
        <v>0</v>
      </c>
      <c r="AR526" s="21" t="s">
        <v>271</v>
      </c>
      <c r="AT526" s="21" t="s">
        <v>131</v>
      </c>
      <c r="AU526" s="21" t="s">
        <v>79</v>
      </c>
      <c r="AY526" s="21" t="s">
        <v>129</v>
      </c>
      <c r="BE526" s="160">
        <f t="shared" si="14"/>
        <v>0</v>
      </c>
      <c r="BF526" s="160">
        <f t="shared" si="15"/>
        <v>0</v>
      </c>
      <c r="BG526" s="160">
        <f t="shared" si="16"/>
        <v>0</v>
      </c>
      <c r="BH526" s="160">
        <f t="shared" si="17"/>
        <v>0</v>
      </c>
      <c r="BI526" s="160">
        <f t="shared" si="18"/>
        <v>0</v>
      </c>
      <c r="BJ526" s="21" t="s">
        <v>77</v>
      </c>
      <c r="BK526" s="160">
        <f t="shared" si="19"/>
        <v>0</v>
      </c>
      <c r="BL526" s="21" t="s">
        <v>271</v>
      </c>
      <c r="BM526" s="21" t="s">
        <v>1092</v>
      </c>
    </row>
    <row r="527" spans="2:65" s="11" customFormat="1">
      <c r="B527" s="164"/>
      <c r="D527" s="165" t="s">
        <v>190</v>
      </c>
      <c r="E527" s="166" t="s">
        <v>5</v>
      </c>
      <c r="F527" s="167" t="s">
        <v>1093</v>
      </c>
      <c r="H527" s="168">
        <v>12.8</v>
      </c>
      <c r="L527" s="164"/>
      <c r="M527" s="169"/>
      <c r="N527" s="170"/>
      <c r="O527" s="170"/>
      <c r="P527" s="170"/>
      <c r="Q527" s="170"/>
      <c r="R527" s="170"/>
      <c r="S527" s="170"/>
      <c r="T527" s="171"/>
      <c r="AT527" s="166" t="s">
        <v>190</v>
      </c>
      <c r="AU527" s="166" t="s">
        <v>79</v>
      </c>
      <c r="AV527" s="11" t="s">
        <v>79</v>
      </c>
      <c r="AW527" s="11" t="s">
        <v>32</v>
      </c>
      <c r="AX527" s="11" t="s">
        <v>69</v>
      </c>
      <c r="AY527" s="166" t="s">
        <v>129</v>
      </c>
    </row>
    <row r="528" spans="2:65" s="11" customFormat="1">
      <c r="B528" s="164"/>
      <c r="D528" s="165" t="s">
        <v>190</v>
      </c>
      <c r="E528" s="166" t="s">
        <v>5</v>
      </c>
      <c r="F528" s="167" t="s">
        <v>1094</v>
      </c>
      <c r="H528" s="168">
        <v>0.9</v>
      </c>
      <c r="L528" s="164"/>
      <c r="M528" s="169"/>
      <c r="N528" s="170"/>
      <c r="O528" s="170"/>
      <c r="P528" s="170"/>
      <c r="Q528" s="170"/>
      <c r="R528" s="170"/>
      <c r="S528" s="170"/>
      <c r="T528" s="171"/>
      <c r="AT528" s="166" t="s">
        <v>190</v>
      </c>
      <c r="AU528" s="166" t="s">
        <v>79</v>
      </c>
      <c r="AV528" s="11" t="s">
        <v>79</v>
      </c>
      <c r="AW528" s="11" t="s">
        <v>32</v>
      </c>
      <c r="AX528" s="11" t="s">
        <v>69</v>
      </c>
      <c r="AY528" s="166" t="s">
        <v>129</v>
      </c>
    </row>
    <row r="529" spans="2:65" s="11" customFormat="1">
      <c r="B529" s="164"/>
      <c r="D529" s="165" t="s">
        <v>190</v>
      </c>
      <c r="E529" s="166" t="s">
        <v>5</v>
      </c>
      <c r="F529" s="167" t="s">
        <v>1095</v>
      </c>
      <c r="H529" s="168">
        <v>5.6</v>
      </c>
      <c r="L529" s="164"/>
      <c r="M529" s="169"/>
      <c r="N529" s="170"/>
      <c r="O529" s="170"/>
      <c r="P529" s="170"/>
      <c r="Q529" s="170"/>
      <c r="R529" s="170"/>
      <c r="S529" s="170"/>
      <c r="T529" s="171"/>
      <c r="AT529" s="166" t="s">
        <v>190</v>
      </c>
      <c r="AU529" s="166" t="s">
        <v>79</v>
      </c>
      <c r="AV529" s="11" t="s">
        <v>79</v>
      </c>
      <c r="AW529" s="11" t="s">
        <v>32</v>
      </c>
      <c r="AX529" s="11" t="s">
        <v>69</v>
      </c>
      <c r="AY529" s="166" t="s">
        <v>129</v>
      </c>
    </row>
    <row r="530" spans="2:65" s="1" customFormat="1" ht="16.5" customHeight="1">
      <c r="B530" s="149"/>
      <c r="C530" s="172" t="s">
        <v>1096</v>
      </c>
      <c r="D530" s="172" t="s">
        <v>235</v>
      </c>
      <c r="E530" s="173" t="s">
        <v>1097</v>
      </c>
      <c r="F530" s="174" t="s">
        <v>1098</v>
      </c>
      <c r="G530" s="175" t="s">
        <v>317</v>
      </c>
      <c r="H530" s="176">
        <v>19.3</v>
      </c>
      <c r="I530" s="177"/>
      <c r="J530" s="177">
        <f>ROUND(I530*H530,2)</f>
        <v>0</v>
      </c>
      <c r="K530" s="174" t="s">
        <v>5</v>
      </c>
      <c r="L530" s="178"/>
      <c r="M530" s="179" t="s">
        <v>5</v>
      </c>
      <c r="N530" s="180" t="s">
        <v>40</v>
      </c>
      <c r="O530" s="158">
        <v>0</v>
      </c>
      <c r="P530" s="158">
        <f>O530*H530</f>
        <v>0</v>
      </c>
      <c r="Q530" s="158">
        <v>6.0000000000000001E-3</v>
      </c>
      <c r="R530" s="158">
        <f>Q530*H530</f>
        <v>0.1158</v>
      </c>
      <c r="S530" s="158">
        <v>0</v>
      </c>
      <c r="T530" s="159">
        <f>S530*H530</f>
        <v>0</v>
      </c>
      <c r="AR530" s="21" t="s">
        <v>350</v>
      </c>
      <c r="AT530" s="21" t="s">
        <v>235</v>
      </c>
      <c r="AU530" s="21" t="s">
        <v>79</v>
      </c>
      <c r="AY530" s="21" t="s">
        <v>129</v>
      </c>
      <c r="BE530" s="160">
        <f>IF(N530="základní",J530,0)</f>
        <v>0</v>
      </c>
      <c r="BF530" s="160">
        <f>IF(N530="snížená",J530,0)</f>
        <v>0</v>
      </c>
      <c r="BG530" s="160">
        <f>IF(N530="zákl. přenesená",J530,0)</f>
        <v>0</v>
      </c>
      <c r="BH530" s="160">
        <f>IF(N530="sníž. přenesená",J530,0)</f>
        <v>0</v>
      </c>
      <c r="BI530" s="160">
        <f>IF(N530="nulová",J530,0)</f>
        <v>0</v>
      </c>
      <c r="BJ530" s="21" t="s">
        <v>77</v>
      </c>
      <c r="BK530" s="160">
        <f>ROUND(I530*H530,2)</f>
        <v>0</v>
      </c>
      <c r="BL530" s="21" t="s">
        <v>271</v>
      </c>
      <c r="BM530" s="21" t="s">
        <v>1099</v>
      </c>
    </row>
    <row r="531" spans="2:65" s="1" customFormat="1" ht="16.5" customHeight="1">
      <c r="B531" s="149"/>
      <c r="C531" s="172" t="s">
        <v>1100</v>
      </c>
      <c r="D531" s="172" t="s">
        <v>235</v>
      </c>
      <c r="E531" s="173" t="s">
        <v>1101</v>
      </c>
      <c r="F531" s="174" t="s">
        <v>1102</v>
      </c>
      <c r="G531" s="175" t="s">
        <v>134</v>
      </c>
      <c r="H531" s="176">
        <v>32</v>
      </c>
      <c r="I531" s="177"/>
      <c r="J531" s="177">
        <f>ROUND(I531*H531,2)</f>
        <v>0</v>
      </c>
      <c r="K531" s="174" t="s">
        <v>188</v>
      </c>
      <c r="L531" s="178"/>
      <c r="M531" s="179" t="s">
        <v>5</v>
      </c>
      <c r="N531" s="180" t="s">
        <v>40</v>
      </c>
      <c r="O531" s="158">
        <v>0</v>
      </c>
      <c r="P531" s="158">
        <f>O531*H531</f>
        <v>0</v>
      </c>
      <c r="Q531" s="158">
        <v>6.0000000000000002E-5</v>
      </c>
      <c r="R531" s="158">
        <f>Q531*H531</f>
        <v>1.92E-3</v>
      </c>
      <c r="S531" s="158">
        <v>0</v>
      </c>
      <c r="T531" s="159">
        <f>S531*H531</f>
        <v>0</v>
      </c>
      <c r="AR531" s="21" t="s">
        <v>350</v>
      </c>
      <c r="AT531" s="21" t="s">
        <v>235</v>
      </c>
      <c r="AU531" s="21" t="s">
        <v>79</v>
      </c>
      <c r="AY531" s="21" t="s">
        <v>129</v>
      </c>
      <c r="BE531" s="160">
        <f>IF(N531="základní",J531,0)</f>
        <v>0</v>
      </c>
      <c r="BF531" s="160">
        <f>IF(N531="snížená",J531,0)</f>
        <v>0</v>
      </c>
      <c r="BG531" s="160">
        <f>IF(N531="zákl. přenesená",J531,0)</f>
        <v>0</v>
      </c>
      <c r="BH531" s="160">
        <f>IF(N531="sníž. přenesená",J531,0)</f>
        <v>0</v>
      </c>
      <c r="BI531" s="160">
        <f>IF(N531="nulová",J531,0)</f>
        <v>0</v>
      </c>
      <c r="BJ531" s="21" t="s">
        <v>77</v>
      </c>
      <c r="BK531" s="160">
        <f>ROUND(I531*H531,2)</f>
        <v>0</v>
      </c>
      <c r="BL531" s="21" t="s">
        <v>271</v>
      </c>
      <c r="BM531" s="21" t="s">
        <v>1103</v>
      </c>
    </row>
    <row r="532" spans="2:65" s="1" customFormat="1" ht="16.5" customHeight="1">
      <c r="B532" s="149"/>
      <c r="C532" s="150" t="s">
        <v>1104</v>
      </c>
      <c r="D532" s="150" t="s">
        <v>131</v>
      </c>
      <c r="E532" s="151" t="s">
        <v>1105</v>
      </c>
      <c r="F532" s="152" t="s">
        <v>1106</v>
      </c>
      <c r="G532" s="153" t="s">
        <v>134</v>
      </c>
      <c r="H532" s="154">
        <v>1</v>
      </c>
      <c r="I532" s="155"/>
      <c r="J532" s="155">
        <f>ROUND(I532*H532,2)</f>
        <v>0</v>
      </c>
      <c r="K532" s="152" t="s">
        <v>5</v>
      </c>
      <c r="L532" s="35"/>
      <c r="M532" s="156" t="s">
        <v>5</v>
      </c>
      <c r="N532" s="157" t="s">
        <v>40</v>
      </c>
      <c r="O532" s="158">
        <v>0</v>
      </c>
      <c r="P532" s="158">
        <f>O532*H532</f>
        <v>0</v>
      </c>
      <c r="Q532" s="158">
        <v>0</v>
      </c>
      <c r="R532" s="158">
        <f>Q532*H532</f>
        <v>0</v>
      </c>
      <c r="S532" s="158">
        <v>0</v>
      </c>
      <c r="T532" s="159">
        <f>S532*H532</f>
        <v>0</v>
      </c>
      <c r="AR532" s="21" t="s">
        <v>271</v>
      </c>
      <c r="AT532" s="21" t="s">
        <v>131</v>
      </c>
      <c r="AU532" s="21" t="s">
        <v>79</v>
      </c>
      <c r="AY532" s="21" t="s">
        <v>129</v>
      </c>
      <c r="BE532" s="160">
        <f>IF(N532="základní",J532,0)</f>
        <v>0</v>
      </c>
      <c r="BF532" s="160">
        <f>IF(N532="snížená",J532,0)</f>
        <v>0</v>
      </c>
      <c r="BG532" s="160">
        <f>IF(N532="zákl. přenesená",J532,0)</f>
        <v>0</v>
      </c>
      <c r="BH532" s="160">
        <f>IF(N532="sníž. přenesená",J532,0)</f>
        <v>0</v>
      </c>
      <c r="BI532" s="160">
        <f>IF(N532="nulová",J532,0)</f>
        <v>0</v>
      </c>
      <c r="BJ532" s="21" t="s">
        <v>77</v>
      </c>
      <c r="BK532" s="160">
        <f>ROUND(I532*H532,2)</f>
        <v>0</v>
      </c>
      <c r="BL532" s="21" t="s">
        <v>271</v>
      </c>
      <c r="BM532" s="21" t="s">
        <v>1107</v>
      </c>
    </row>
    <row r="533" spans="2:65" s="1" customFormat="1" ht="16.5" customHeight="1">
      <c r="B533" s="149"/>
      <c r="C533" s="150" t="s">
        <v>1108</v>
      </c>
      <c r="D533" s="150" t="s">
        <v>131</v>
      </c>
      <c r="E533" s="151" t="s">
        <v>1109</v>
      </c>
      <c r="F533" s="152" t="s">
        <v>1110</v>
      </c>
      <c r="G533" s="153" t="s">
        <v>134</v>
      </c>
      <c r="H533" s="154">
        <v>1</v>
      </c>
      <c r="I533" s="155"/>
      <c r="J533" s="155">
        <f>ROUND(I533*H533,2)</f>
        <v>0</v>
      </c>
      <c r="K533" s="152" t="s">
        <v>5</v>
      </c>
      <c r="L533" s="35"/>
      <c r="M533" s="156" t="s">
        <v>5</v>
      </c>
      <c r="N533" s="157" t="s">
        <v>40</v>
      </c>
      <c r="O533" s="158">
        <v>0</v>
      </c>
      <c r="P533" s="158">
        <f>O533*H533</f>
        <v>0</v>
      </c>
      <c r="Q533" s="158">
        <v>0</v>
      </c>
      <c r="R533" s="158">
        <f>Q533*H533</f>
        <v>0</v>
      </c>
      <c r="S533" s="158">
        <v>0</v>
      </c>
      <c r="T533" s="159">
        <f>S533*H533</f>
        <v>0</v>
      </c>
      <c r="AR533" s="21" t="s">
        <v>271</v>
      </c>
      <c r="AT533" s="21" t="s">
        <v>131</v>
      </c>
      <c r="AU533" s="21" t="s">
        <v>79</v>
      </c>
      <c r="AY533" s="21" t="s">
        <v>129</v>
      </c>
      <c r="BE533" s="160">
        <f>IF(N533="základní",J533,0)</f>
        <v>0</v>
      </c>
      <c r="BF533" s="160">
        <f>IF(N533="snížená",J533,0)</f>
        <v>0</v>
      </c>
      <c r="BG533" s="160">
        <f>IF(N533="zákl. přenesená",J533,0)</f>
        <v>0</v>
      </c>
      <c r="BH533" s="160">
        <f>IF(N533="sníž. přenesená",J533,0)</f>
        <v>0</v>
      </c>
      <c r="BI533" s="160">
        <f>IF(N533="nulová",J533,0)</f>
        <v>0</v>
      </c>
      <c r="BJ533" s="21" t="s">
        <v>77</v>
      </c>
      <c r="BK533" s="160">
        <f>ROUND(I533*H533,2)</f>
        <v>0</v>
      </c>
      <c r="BL533" s="21" t="s">
        <v>271</v>
      </c>
      <c r="BM533" s="21" t="s">
        <v>1111</v>
      </c>
    </row>
    <row r="534" spans="2:65" s="1" customFormat="1" ht="16.5" customHeight="1">
      <c r="B534" s="149"/>
      <c r="C534" s="150" t="s">
        <v>1112</v>
      </c>
      <c r="D534" s="150" t="s">
        <v>131</v>
      </c>
      <c r="E534" s="151" t="s">
        <v>1113</v>
      </c>
      <c r="F534" s="152" t="s">
        <v>1114</v>
      </c>
      <c r="G534" s="153" t="s">
        <v>735</v>
      </c>
      <c r="H534" s="154">
        <v>6410.3829999999998</v>
      </c>
      <c r="I534" s="155"/>
      <c r="J534" s="155">
        <f>ROUND(I534*H534,2)</f>
        <v>0</v>
      </c>
      <c r="K534" s="152" t="s">
        <v>188</v>
      </c>
      <c r="L534" s="35"/>
      <c r="M534" s="156" t="s">
        <v>5</v>
      </c>
      <c r="N534" s="157" t="s">
        <v>40</v>
      </c>
      <c r="O534" s="158">
        <v>0</v>
      </c>
      <c r="P534" s="158">
        <f>O534*H534</f>
        <v>0</v>
      </c>
      <c r="Q534" s="158">
        <v>0</v>
      </c>
      <c r="R534" s="158">
        <f>Q534*H534</f>
        <v>0</v>
      </c>
      <c r="S534" s="158">
        <v>0</v>
      </c>
      <c r="T534" s="159">
        <f>S534*H534</f>
        <v>0</v>
      </c>
      <c r="AR534" s="21" t="s">
        <v>271</v>
      </c>
      <c r="AT534" s="21" t="s">
        <v>131</v>
      </c>
      <c r="AU534" s="21" t="s">
        <v>79</v>
      </c>
      <c r="AY534" s="21" t="s">
        <v>129</v>
      </c>
      <c r="BE534" s="160">
        <f>IF(N534="základní",J534,0)</f>
        <v>0</v>
      </c>
      <c r="BF534" s="160">
        <f>IF(N534="snížená",J534,0)</f>
        <v>0</v>
      </c>
      <c r="BG534" s="160">
        <f>IF(N534="zákl. přenesená",J534,0)</f>
        <v>0</v>
      </c>
      <c r="BH534" s="160">
        <f>IF(N534="sníž. přenesená",J534,0)</f>
        <v>0</v>
      </c>
      <c r="BI534" s="160">
        <f>IF(N534="nulová",J534,0)</f>
        <v>0</v>
      </c>
      <c r="BJ534" s="21" t="s">
        <v>77</v>
      </c>
      <c r="BK534" s="160">
        <f>ROUND(I534*H534,2)</f>
        <v>0</v>
      </c>
      <c r="BL534" s="21" t="s">
        <v>271</v>
      </c>
      <c r="BM534" s="21" t="s">
        <v>1115</v>
      </c>
    </row>
    <row r="535" spans="2:65" s="10" customFormat="1" ht="29.85" customHeight="1">
      <c r="B535" s="137"/>
      <c r="D535" s="138" t="s">
        <v>68</v>
      </c>
      <c r="E535" s="147" t="s">
        <v>1116</v>
      </c>
      <c r="F535" s="147" t="s">
        <v>1117</v>
      </c>
      <c r="J535" s="148">
        <f>BK535</f>
        <v>0</v>
      </c>
      <c r="L535" s="137"/>
      <c r="M535" s="141"/>
      <c r="N535" s="142"/>
      <c r="O535" s="142"/>
      <c r="P535" s="143">
        <f>SUM(P536:P544)</f>
        <v>5.8532000000000002</v>
      </c>
      <c r="Q535" s="142"/>
      <c r="R535" s="143">
        <f>SUM(R536:R544)</f>
        <v>4.3996E-3</v>
      </c>
      <c r="S535" s="142"/>
      <c r="T535" s="144">
        <f>SUM(T536:T544)</f>
        <v>0</v>
      </c>
      <c r="AR535" s="138" t="s">
        <v>79</v>
      </c>
      <c r="AT535" s="145" t="s">
        <v>68</v>
      </c>
      <c r="AU535" s="145" t="s">
        <v>77</v>
      </c>
      <c r="AY535" s="138" t="s">
        <v>129</v>
      </c>
      <c r="BK535" s="146">
        <f>SUM(BK536:BK544)</f>
        <v>0</v>
      </c>
    </row>
    <row r="536" spans="2:65" s="1" customFormat="1" ht="16.5" customHeight="1">
      <c r="B536" s="149"/>
      <c r="C536" s="150" t="s">
        <v>1118</v>
      </c>
      <c r="D536" s="150" t="s">
        <v>131</v>
      </c>
      <c r="E536" s="151" t="s">
        <v>1119</v>
      </c>
      <c r="F536" s="152" t="s">
        <v>1120</v>
      </c>
      <c r="G536" s="153" t="s">
        <v>134</v>
      </c>
      <c r="H536" s="154">
        <v>15</v>
      </c>
      <c r="I536" s="155"/>
      <c r="J536" s="155">
        <f>ROUND(I536*H536,2)</f>
        <v>0</v>
      </c>
      <c r="K536" s="152" t="s">
        <v>5</v>
      </c>
      <c r="L536" s="35"/>
      <c r="M536" s="156" t="s">
        <v>5</v>
      </c>
      <c r="N536" s="157" t="s">
        <v>40</v>
      </c>
      <c r="O536" s="158">
        <v>0</v>
      </c>
      <c r="P536" s="158">
        <f>O536*H536</f>
        <v>0</v>
      </c>
      <c r="Q536" s="158">
        <v>0</v>
      </c>
      <c r="R536" s="158">
        <f>Q536*H536</f>
        <v>0</v>
      </c>
      <c r="S536" s="158">
        <v>0</v>
      </c>
      <c r="T536" s="159">
        <f>S536*H536</f>
        <v>0</v>
      </c>
      <c r="AR536" s="21" t="s">
        <v>271</v>
      </c>
      <c r="AT536" s="21" t="s">
        <v>131</v>
      </c>
      <c r="AU536" s="21" t="s">
        <v>79</v>
      </c>
      <c r="AY536" s="21" t="s">
        <v>129</v>
      </c>
      <c r="BE536" s="160">
        <f>IF(N536="základní",J536,0)</f>
        <v>0</v>
      </c>
      <c r="BF536" s="160">
        <f>IF(N536="snížená",J536,0)</f>
        <v>0</v>
      </c>
      <c r="BG536" s="160">
        <f>IF(N536="zákl. přenesená",J536,0)</f>
        <v>0</v>
      </c>
      <c r="BH536" s="160">
        <f>IF(N536="sníž. přenesená",J536,0)</f>
        <v>0</v>
      </c>
      <c r="BI536" s="160">
        <f>IF(N536="nulová",J536,0)</f>
        <v>0</v>
      </c>
      <c r="BJ536" s="21" t="s">
        <v>77</v>
      </c>
      <c r="BK536" s="160">
        <f>ROUND(I536*H536,2)</f>
        <v>0</v>
      </c>
      <c r="BL536" s="21" t="s">
        <v>271</v>
      </c>
      <c r="BM536" s="21" t="s">
        <v>1121</v>
      </c>
    </row>
    <row r="537" spans="2:65" s="1" customFormat="1" ht="16.5" customHeight="1">
      <c r="B537" s="149"/>
      <c r="C537" s="150" t="s">
        <v>1122</v>
      </c>
      <c r="D537" s="150" t="s">
        <v>131</v>
      </c>
      <c r="E537" s="151" t="s">
        <v>1123</v>
      </c>
      <c r="F537" s="152" t="s">
        <v>1124</v>
      </c>
      <c r="G537" s="153" t="s">
        <v>243</v>
      </c>
      <c r="H537" s="154">
        <v>11.42</v>
      </c>
      <c r="I537" s="155"/>
      <c r="J537" s="155">
        <f>ROUND(I537*H537,2)</f>
        <v>0</v>
      </c>
      <c r="K537" s="152" t="s">
        <v>188</v>
      </c>
      <c r="L537" s="35"/>
      <c r="M537" s="156" t="s">
        <v>5</v>
      </c>
      <c r="N537" s="157" t="s">
        <v>40</v>
      </c>
      <c r="O537" s="158">
        <v>0.46</v>
      </c>
      <c r="P537" s="158">
        <f>O537*H537</f>
        <v>5.2532000000000005</v>
      </c>
      <c r="Q537" s="158">
        <v>3.8000000000000002E-4</v>
      </c>
      <c r="R537" s="158">
        <f>Q537*H537</f>
        <v>4.3395999999999999E-3</v>
      </c>
      <c r="S537" s="158">
        <v>0</v>
      </c>
      <c r="T537" s="159">
        <f>S537*H537</f>
        <v>0</v>
      </c>
      <c r="AR537" s="21" t="s">
        <v>271</v>
      </c>
      <c r="AT537" s="21" t="s">
        <v>131</v>
      </c>
      <c r="AU537" s="21" t="s">
        <v>79</v>
      </c>
      <c r="AY537" s="21" t="s">
        <v>129</v>
      </c>
      <c r="BE537" s="160">
        <f>IF(N537="základní",J537,0)</f>
        <v>0</v>
      </c>
      <c r="BF537" s="160">
        <f>IF(N537="snížená",J537,0)</f>
        <v>0</v>
      </c>
      <c r="BG537" s="160">
        <f>IF(N537="zákl. přenesená",J537,0)</f>
        <v>0</v>
      </c>
      <c r="BH537" s="160">
        <f>IF(N537="sníž. přenesená",J537,0)</f>
        <v>0</v>
      </c>
      <c r="BI537" s="160">
        <f>IF(N537="nulová",J537,0)</f>
        <v>0</v>
      </c>
      <c r="BJ537" s="21" t="s">
        <v>77</v>
      </c>
      <c r="BK537" s="160">
        <f>ROUND(I537*H537,2)</f>
        <v>0</v>
      </c>
      <c r="BL537" s="21" t="s">
        <v>271</v>
      </c>
      <c r="BM537" s="21" t="s">
        <v>1125</v>
      </c>
    </row>
    <row r="538" spans="2:65" s="11" customFormat="1">
      <c r="B538" s="164"/>
      <c r="D538" s="165" t="s">
        <v>190</v>
      </c>
      <c r="E538" s="166" t="s">
        <v>5</v>
      </c>
      <c r="F538" s="167" t="s">
        <v>504</v>
      </c>
      <c r="H538" s="168">
        <v>3.5</v>
      </c>
      <c r="L538" s="164"/>
      <c r="M538" s="169"/>
      <c r="N538" s="170"/>
      <c r="O538" s="170"/>
      <c r="P538" s="170"/>
      <c r="Q538" s="170"/>
      <c r="R538" s="170"/>
      <c r="S538" s="170"/>
      <c r="T538" s="171"/>
      <c r="AT538" s="166" t="s">
        <v>190</v>
      </c>
      <c r="AU538" s="166" t="s">
        <v>79</v>
      </c>
      <c r="AV538" s="11" t="s">
        <v>79</v>
      </c>
      <c r="AW538" s="11" t="s">
        <v>32</v>
      </c>
      <c r="AX538" s="11" t="s">
        <v>69</v>
      </c>
      <c r="AY538" s="166" t="s">
        <v>129</v>
      </c>
    </row>
    <row r="539" spans="2:65" s="11" customFormat="1">
      <c r="B539" s="164"/>
      <c r="D539" s="165" t="s">
        <v>190</v>
      </c>
      <c r="E539" s="166" t="s">
        <v>5</v>
      </c>
      <c r="F539" s="167" t="s">
        <v>1126</v>
      </c>
      <c r="H539" s="168">
        <v>7.92</v>
      </c>
      <c r="L539" s="164"/>
      <c r="M539" s="169"/>
      <c r="N539" s="170"/>
      <c r="O539" s="170"/>
      <c r="P539" s="170"/>
      <c r="Q539" s="170"/>
      <c r="R539" s="170"/>
      <c r="S539" s="170"/>
      <c r="T539" s="171"/>
      <c r="AT539" s="166" t="s">
        <v>190</v>
      </c>
      <c r="AU539" s="166" t="s">
        <v>79</v>
      </c>
      <c r="AV539" s="11" t="s">
        <v>79</v>
      </c>
      <c r="AW539" s="11" t="s">
        <v>32</v>
      </c>
      <c r="AX539" s="11" t="s">
        <v>69</v>
      </c>
      <c r="AY539" s="166" t="s">
        <v>129</v>
      </c>
    </row>
    <row r="540" spans="2:65" s="1" customFormat="1" ht="16.5" customHeight="1">
      <c r="B540" s="149"/>
      <c r="C540" s="172" t="s">
        <v>1127</v>
      </c>
      <c r="D540" s="172" t="s">
        <v>235</v>
      </c>
      <c r="E540" s="173" t="s">
        <v>1128</v>
      </c>
      <c r="F540" s="174" t="s">
        <v>1129</v>
      </c>
      <c r="G540" s="175" t="s">
        <v>134</v>
      </c>
      <c r="H540" s="176">
        <v>7</v>
      </c>
      <c r="I540" s="177"/>
      <c r="J540" s="177">
        <f>ROUND(I540*H540,2)</f>
        <v>0</v>
      </c>
      <c r="K540" s="174" t="s">
        <v>5</v>
      </c>
      <c r="L540" s="178"/>
      <c r="M540" s="179" t="s">
        <v>5</v>
      </c>
      <c r="N540" s="180" t="s">
        <v>40</v>
      </c>
      <c r="O540" s="158">
        <v>0</v>
      </c>
      <c r="P540" s="158">
        <f>O540*H540</f>
        <v>0</v>
      </c>
      <c r="Q540" s="158">
        <v>0</v>
      </c>
      <c r="R540" s="158">
        <f>Q540*H540</f>
        <v>0</v>
      </c>
      <c r="S540" s="158">
        <v>0</v>
      </c>
      <c r="T540" s="159">
        <f>S540*H540</f>
        <v>0</v>
      </c>
      <c r="AR540" s="21" t="s">
        <v>350</v>
      </c>
      <c r="AT540" s="21" t="s">
        <v>235</v>
      </c>
      <c r="AU540" s="21" t="s">
        <v>79</v>
      </c>
      <c r="AY540" s="21" t="s">
        <v>129</v>
      </c>
      <c r="BE540" s="160">
        <f>IF(N540="základní",J540,0)</f>
        <v>0</v>
      </c>
      <c r="BF540" s="160">
        <f>IF(N540="snížená",J540,0)</f>
        <v>0</v>
      </c>
      <c r="BG540" s="160">
        <f>IF(N540="zákl. přenesená",J540,0)</f>
        <v>0</v>
      </c>
      <c r="BH540" s="160">
        <f>IF(N540="sníž. přenesená",J540,0)</f>
        <v>0</v>
      </c>
      <c r="BI540" s="160">
        <f>IF(N540="nulová",J540,0)</f>
        <v>0</v>
      </c>
      <c r="BJ540" s="21" t="s">
        <v>77</v>
      </c>
      <c r="BK540" s="160">
        <f>ROUND(I540*H540,2)</f>
        <v>0</v>
      </c>
      <c r="BL540" s="21" t="s">
        <v>271</v>
      </c>
      <c r="BM540" s="21" t="s">
        <v>1130</v>
      </c>
    </row>
    <row r="541" spans="2:65" s="1" customFormat="1" ht="16.5" customHeight="1">
      <c r="B541" s="149"/>
      <c r="C541" s="172" t="s">
        <v>1131</v>
      </c>
      <c r="D541" s="172" t="s">
        <v>235</v>
      </c>
      <c r="E541" s="173" t="s">
        <v>1132</v>
      </c>
      <c r="F541" s="174" t="s">
        <v>1133</v>
      </c>
      <c r="G541" s="175" t="s">
        <v>134</v>
      </c>
      <c r="H541" s="176">
        <v>3</v>
      </c>
      <c r="I541" s="177"/>
      <c r="J541" s="177">
        <f>ROUND(I541*H541,2)</f>
        <v>0</v>
      </c>
      <c r="K541" s="174" t="s">
        <v>5</v>
      </c>
      <c r="L541" s="178"/>
      <c r="M541" s="179" t="s">
        <v>5</v>
      </c>
      <c r="N541" s="180" t="s">
        <v>40</v>
      </c>
      <c r="O541" s="158">
        <v>0</v>
      </c>
      <c r="P541" s="158">
        <f>O541*H541</f>
        <v>0</v>
      </c>
      <c r="Q541" s="158">
        <v>0</v>
      </c>
      <c r="R541" s="158">
        <f>Q541*H541</f>
        <v>0</v>
      </c>
      <c r="S541" s="158">
        <v>0</v>
      </c>
      <c r="T541" s="159">
        <f>S541*H541</f>
        <v>0</v>
      </c>
      <c r="AR541" s="21" t="s">
        <v>350</v>
      </c>
      <c r="AT541" s="21" t="s">
        <v>235</v>
      </c>
      <c r="AU541" s="21" t="s">
        <v>79</v>
      </c>
      <c r="AY541" s="21" t="s">
        <v>129</v>
      </c>
      <c r="BE541" s="160">
        <f>IF(N541="základní",J541,0)</f>
        <v>0</v>
      </c>
      <c r="BF541" s="160">
        <f>IF(N541="snížená",J541,0)</f>
        <v>0</v>
      </c>
      <c r="BG541" s="160">
        <f>IF(N541="zákl. přenesená",J541,0)</f>
        <v>0</v>
      </c>
      <c r="BH541" s="160">
        <f>IF(N541="sníž. přenesená",J541,0)</f>
        <v>0</v>
      </c>
      <c r="BI541" s="160">
        <f>IF(N541="nulová",J541,0)</f>
        <v>0</v>
      </c>
      <c r="BJ541" s="21" t="s">
        <v>77</v>
      </c>
      <c r="BK541" s="160">
        <f>ROUND(I541*H541,2)</f>
        <v>0</v>
      </c>
      <c r="BL541" s="21" t="s">
        <v>271</v>
      </c>
      <c r="BM541" s="21" t="s">
        <v>1134</v>
      </c>
    </row>
    <row r="542" spans="2:65" s="1" customFormat="1" ht="16.5" customHeight="1">
      <c r="B542" s="149"/>
      <c r="C542" s="150" t="s">
        <v>1135</v>
      </c>
      <c r="D542" s="150" t="s">
        <v>131</v>
      </c>
      <c r="E542" s="151" t="s">
        <v>1136</v>
      </c>
      <c r="F542" s="152" t="s">
        <v>1137</v>
      </c>
      <c r="G542" s="153" t="s">
        <v>134</v>
      </c>
      <c r="H542" s="154">
        <v>2</v>
      </c>
      <c r="I542" s="155"/>
      <c r="J542" s="155">
        <f>ROUND(I542*H542,2)</f>
        <v>0</v>
      </c>
      <c r="K542" s="152" t="s">
        <v>188</v>
      </c>
      <c r="L542" s="35"/>
      <c r="M542" s="156" t="s">
        <v>5</v>
      </c>
      <c r="N542" s="157" t="s">
        <v>40</v>
      </c>
      <c r="O542" s="158">
        <v>0.3</v>
      </c>
      <c r="P542" s="158">
        <f>O542*H542</f>
        <v>0.6</v>
      </c>
      <c r="Q542" s="158">
        <v>0</v>
      </c>
      <c r="R542" s="158">
        <f>Q542*H542</f>
        <v>0</v>
      </c>
      <c r="S542" s="158">
        <v>0</v>
      </c>
      <c r="T542" s="159">
        <f>S542*H542</f>
        <v>0</v>
      </c>
      <c r="AR542" s="21" t="s">
        <v>271</v>
      </c>
      <c r="AT542" s="21" t="s">
        <v>131</v>
      </c>
      <c r="AU542" s="21" t="s">
        <v>79</v>
      </c>
      <c r="AY542" s="21" t="s">
        <v>129</v>
      </c>
      <c r="BE542" s="160">
        <f>IF(N542="základní",J542,0)</f>
        <v>0</v>
      </c>
      <c r="BF542" s="160">
        <f>IF(N542="snížená",J542,0)</f>
        <v>0</v>
      </c>
      <c r="BG542" s="160">
        <f>IF(N542="zákl. přenesená",J542,0)</f>
        <v>0</v>
      </c>
      <c r="BH542" s="160">
        <f>IF(N542="sníž. přenesená",J542,0)</f>
        <v>0</v>
      </c>
      <c r="BI542" s="160">
        <f>IF(N542="nulová",J542,0)</f>
        <v>0</v>
      </c>
      <c r="BJ542" s="21" t="s">
        <v>77</v>
      </c>
      <c r="BK542" s="160">
        <f>ROUND(I542*H542,2)</f>
        <v>0</v>
      </c>
      <c r="BL542" s="21" t="s">
        <v>271</v>
      </c>
      <c r="BM542" s="21" t="s">
        <v>1138</v>
      </c>
    </row>
    <row r="543" spans="2:65" s="1" customFormat="1" ht="16.5" customHeight="1">
      <c r="B543" s="149"/>
      <c r="C543" s="172" t="s">
        <v>1139</v>
      </c>
      <c r="D543" s="172" t="s">
        <v>235</v>
      </c>
      <c r="E543" s="173" t="s">
        <v>1140</v>
      </c>
      <c r="F543" s="174" t="s">
        <v>1141</v>
      </c>
      <c r="G543" s="175" t="s">
        <v>134</v>
      </c>
      <c r="H543" s="176">
        <v>2</v>
      </c>
      <c r="I543" s="177"/>
      <c r="J543" s="177">
        <f>ROUND(I543*H543,2)</f>
        <v>0</v>
      </c>
      <c r="K543" s="174" t="s">
        <v>188</v>
      </c>
      <c r="L543" s="178"/>
      <c r="M543" s="179" t="s">
        <v>5</v>
      </c>
      <c r="N543" s="180" t="s">
        <v>40</v>
      </c>
      <c r="O543" s="158">
        <v>0</v>
      </c>
      <c r="P543" s="158">
        <f>O543*H543</f>
        <v>0</v>
      </c>
      <c r="Q543" s="158">
        <v>3.0000000000000001E-5</v>
      </c>
      <c r="R543" s="158">
        <f>Q543*H543</f>
        <v>6.0000000000000002E-5</v>
      </c>
      <c r="S543" s="158">
        <v>0</v>
      </c>
      <c r="T543" s="159">
        <f>S543*H543</f>
        <v>0</v>
      </c>
      <c r="AR543" s="21" t="s">
        <v>350</v>
      </c>
      <c r="AT543" s="21" t="s">
        <v>235</v>
      </c>
      <c r="AU543" s="21" t="s">
        <v>79</v>
      </c>
      <c r="AY543" s="21" t="s">
        <v>129</v>
      </c>
      <c r="BE543" s="160">
        <f>IF(N543="základní",J543,0)</f>
        <v>0</v>
      </c>
      <c r="BF543" s="160">
        <f>IF(N543="snížená",J543,0)</f>
        <v>0</v>
      </c>
      <c r="BG543" s="160">
        <f>IF(N543="zákl. přenesená",J543,0)</f>
        <v>0</v>
      </c>
      <c r="BH543" s="160">
        <f>IF(N543="sníž. přenesená",J543,0)</f>
        <v>0</v>
      </c>
      <c r="BI543" s="160">
        <f>IF(N543="nulová",J543,0)</f>
        <v>0</v>
      </c>
      <c r="BJ543" s="21" t="s">
        <v>77</v>
      </c>
      <c r="BK543" s="160">
        <f>ROUND(I543*H543,2)</f>
        <v>0</v>
      </c>
      <c r="BL543" s="21" t="s">
        <v>271</v>
      </c>
      <c r="BM543" s="21" t="s">
        <v>1142</v>
      </c>
    </row>
    <row r="544" spans="2:65" s="1" customFormat="1" ht="16.5" customHeight="1">
      <c r="B544" s="149"/>
      <c r="C544" s="150" t="s">
        <v>1143</v>
      </c>
      <c r="D544" s="150" t="s">
        <v>131</v>
      </c>
      <c r="E544" s="151" t="s">
        <v>1144</v>
      </c>
      <c r="F544" s="152" t="s">
        <v>1145</v>
      </c>
      <c r="G544" s="153" t="s">
        <v>735</v>
      </c>
      <c r="H544" s="154">
        <v>385.863</v>
      </c>
      <c r="I544" s="155"/>
      <c r="J544" s="155">
        <f>ROUND(I544*H544,2)</f>
        <v>0</v>
      </c>
      <c r="K544" s="152" t="s">
        <v>188</v>
      </c>
      <c r="L544" s="35"/>
      <c r="M544" s="156" t="s">
        <v>5</v>
      </c>
      <c r="N544" s="157" t="s">
        <v>40</v>
      </c>
      <c r="O544" s="158">
        <v>0</v>
      </c>
      <c r="P544" s="158">
        <f>O544*H544</f>
        <v>0</v>
      </c>
      <c r="Q544" s="158">
        <v>0</v>
      </c>
      <c r="R544" s="158">
        <f>Q544*H544</f>
        <v>0</v>
      </c>
      <c r="S544" s="158">
        <v>0</v>
      </c>
      <c r="T544" s="159">
        <f>S544*H544</f>
        <v>0</v>
      </c>
      <c r="AR544" s="21" t="s">
        <v>271</v>
      </c>
      <c r="AT544" s="21" t="s">
        <v>131</v>
      </c>
      <c r="AU544" s="21" t="s">
        <v>79</v>
      </c>
      <c r="AY544" s="21" t="s">
        <v>129</v>
      </c>
      <c r="BE544" s="160">
        <f>IF(N544="základní",J544,0)</f>
        <v>0</v>
      </c>
      <c r="BF544" s="160">
        <f>IF(N544="snížená",J544,0)</f>
        <v>0</v>
      </c>
      <c r="BG544" s="160">
        <f>IF(N544="zákl. přenesená",J544,0)</f>
        <v>0</v>
      </c>
      <c r="BH544" s="160">
        <f>IF(N544="sníž. přenesená",J544,0)</f>
        <v>0</v>
      </c>
      <c r="BI544" s="160">
        <f>IF(N544="nulová",J544,0)</f>
        <v>0</v>
      </c>
      <c r="BJ544" s="21" t="s">
        <v>77</v>
      </c>
      <c r="BK544" s="160">
        <f>ROUND(I544*H544,2)</f>
        <v>0</v>
      </c>
      <c r="BL544" s="21" t="s">
        <v>271</v>
      </c>
      <c r="BM544" s="21" t="s">
        <v>1146</v>
      </c>
    </row>
    <row r="545" spans="2:65" s="10" customFormat="1" ht="29.85" customHeight="1">
      <c r="B545" s="137"/>
      <c r="D545" s="138" t="s">
        <v>68</v>
      </c>
      <c r="E545" s="147" t="s">
        <v>1147</v>
      </c>
      <c r="F545" s="147" t="s">
        <v>1148</v>
      </c>
      <c r="J545" s="148">
        <f>BK545</f>
        <v>0</v>
      </c>
      <c r="L545" s="137"/>
      <c r="M545" s="141"/>
      <c r="N545" s="142"/>
      <c r="O545" s="142"/>
      <c r="P545" s="143">
        <f>SUM(P546:P562)</f>
        <v>158.55672000000001</v>
      </c>
      <c r="Q545" s="142"/>
      <c r="R545" s="143">
        <f>SUM(R546:R562)</f>
        <v>5.6763963999999998</v>
      </c>
      <c r="S545" s="142"/>
      <c r="T545" s="144">
        <f>SUM(T546:T562)</f>
        <v>0</v>
      </c>
      <c r="AR545" s="138" t="s">
        <v>79</v>
      </c>
      <c r="AT545" s="145" t="s">
        <v>68</v>
      </c>
      <c r="AU545" s="145" t="s">
        <v>77</v>
      </c>
      <c r="AY545" s="138" t="s">
        <v>129</v>
      </c>
      <c r="BK545" s="146">
        <f>SUM(BK546:BK562)</f>
        <v>0</v>
      </c>
    </row>
    <row r="546" spans="2:65" s="1" customFormat="1" ht="16.5" customHeight="1">
      <c r="B546" s="149"/>
      <c r="C546" s="150" t="s">
        <v>1149</v>
      </c>
      <c r="D546" s="150" t="s">
        <v>131</v>
      </c>
      <c r="E546" s="151" t="s">
        <v>1150</v>
      </c>
      <c r="F546" s="152" t="s">
        <v>1151</v>
      </c>
      <c r="G546" s="153" t="s">
        <v>317</v>
      </c>
      <c r="H546" s="154">
        <v>54.33</v>
      </c>
      <c r="I546" s="155"/>
      <c r="J546" s="155">
        <f>ROUND(I546*H546,2)</f>
        <v>0</v>
      </c>
      <c r="K546" s="152" t="s">
        <v>188</v>
      </c>
      <c r="L546" s="35"/>
      <c r="M546" s="156" t="s">
        <v>5</v>
      </c>
      <c r="N546" s="157" t="s">
        <v>40</v>
      </c>
      <c r="O546" s="158">
        <v>0.20899999999999999</v>
      </c>
      <c r="P546" s="158">
        <f>O546*H546</f>
        <v>11.35497</v>
      </c>
      <c r="Q546" s="158">
        <v>4.2999999999999999E-4</v>
      </c>
      <c r="R546" s="158">
        <f>Q546*H546</f>
        <v>2.3361899999999998E-2</v>
      </c>
      <c r="S546" s="158">
        <v>0</v>
      </c>
      <c r="T546" s="159">
        <f>S546*H546</f>
        <v>0</v>
      </c>
      <c r="AR546" s="21" t="s">
        <v>271</v>
      </c>
      <c r="AT546" s="21" t="s">
        <v>131</v>
      </c>
      <c r="AU546" s="21" t="s">
        <v>79</v>
      </c>
      <c r="AY546" s="21" t="s">
        <v>129</v>
      </c>
      <c r="BE546" s="160">
        <f>IF(N546="základní",J546,0)</f>
        <v>0</v>
      </c>
      <c r="BF546" s="160">
        <f>IF(N546="snížená",J546,0)</f>
        <v>0</v>
      </c>
      <c r="BG546" s="160">
        <f>IF(N546="zákl. přenesená",J546,0)</f>
        <v>0</v>
      </c>
      <c r="BH546" s="160">
        <f>IF(N546="sníž. přenesená",J546,0)</f>
        <v>0</v>
      </c>
      <c r="BI546" s="160">
        <f>IF(N546="nulová",J546,0)</f>
        <v>0</v>
      </c>
      <c r="BJ546" s="21" t="s">
        <v>77</v>
      </c>
      <c r="BK546" s="160">
        <f>ROUND(I546*H546,2)</f>
        <v>0</v>
      </c>
      <c r="BL546" s="21" t="s">
        <v>271</v>
      </c>
      <c r="BM546" s="21" t="s">
        <v>1152</v>
      </c>
    </row>
    <row r="547" spans="2:65" s="11" customFormat="1">
      <c r="B547" s="164"/>
      <c r="D547" s="165" t="s">
        <v>190</v>
      </c>
      <c r="E547" s="166" t="s">
        <v>5</v>
      </c>
      <c r="F547" s="167" t="s">
        <v>1153</v>
      </c>
      <c r="H547" s="168">
        <v>7.4</v>
      </c>
      <c r="L547" s="164"/>
      <c r="M547" s="169"/>
      <c r="N547" s="170"/>
      <c r="O547" s="170"/>
      <c r="P547" s="170"/>
      <c r="Q547" s="170"/>
      <c r="R547" s="170"/>
      <c r="S547" s="170"/>
      <c r="T547" s="171"/>
      <c r="AT547" s="166" t="s">
        <v>190</v>
      </c>
      <c r="AU547" s="166" t="s">
        <v>79</v>
      </c>
      <c r="AV547" s="11" t="s">
        <v>79</v>
      </c>
      <c r="AW547" s="11" t="s">
        <v>32</v>
      </c>
      <c r="AX547" s="11" t="s">
        <v>69</v>
      </c>
      <c r="AY547" s="166" t="s">
        <v>129</v>
      </c>
    </row>
    <row r="548" spans="2:65" s="11" customFormat="1">
      <c r="B548" s="164"/>
      <c r="D548" s="165" t="s">
        <v>190</v>
      </c>
      <c r="E548" s="166" t="s">
        <v>5</v>
      </c>
      <c r="F548" s="167" t="s">
        <v>1154</v>
      </c>
      <c r="H548" s="168">
        <v>33.15</v>
      </c>
      <c r="L548" s="164"/>
      <c r="M548" s="169"/>
      <c r="N548" s="170"/>
      <c r="O548" s="170"/>
      <c r="P548" s="170"/>
      <c r="Q548" s="170"/>
      <c r="R548" s="170"/>
      <c r="S548" s="170"/>
      <c r="T548" s="171"/>
      <c r="AT548" s="166" t="s">
        <v>190</v>
      </c>
      <c r="AU548" s="166" t="s">
        <v>79</v>
      </c>
      <c r="AV548" s="11" t="s">
        <v>79</v>
      </c>
      <c r="AW548" s="11" t="s">
        <v>32</v>
      </c>
      <c r="AX548" s="11" t="s">
        <v>69</v>
      </c>
      <c r="AY548" s="166" t="s">
        <v>129</v>
      </c>
    </row>
    <row r="549" spans="2:65" s="11" customFormat="1">
      <c r="B549" s="164"/>
      <c r="D549" s="165" t="s">
        <v>190</v>
      </c>
      <c r="E549" s="166" t="s">
        <v>5</v>
      </c>
      <c r="F549" s="167" t="s">
        <v>1155</v>
      </c>
      <c r="H549" s="168">
        <v>13.78</v>
      </c>
      <c r="L549" s="164"/>
      <c r="M549" s="169"/>
      <c r="N549" s="170"/>
      <c r="O549" s="170"/>
      <c r="P549" s="170"/>
      <c r="Q549" s="170"/>
      <c r="R549" s="170"/>
      <c r="S549" s="170"/>
      <c r="T549" s="171"/>
      <c r="AT549" s="166" t="s">
        <v>190</v>
      </c>
      <c r="AU549" s="166" t="s">
        <v>79</v>
      </c>
      <c r="AV549" s="11" t="s">
        <v>79</v>
      </c>
      <c r="AW549" s="11" t="s">
        <v>32</v>
      </c>
      <c r="AX549" s="11" t="s">
        <v>69</v>
      </c>
      <c r="AY549" s="166" t="s">
        <v>129</v>
      </c>
    </row>
    <row r="550" spans="2:65" s="1" customFormat="1" ht="16.5" customHeight="1">
      <c r="B550" s="149"/>
      <c r="C550" s="172" t="s">
        <v>1156</v>
      </c>
      <c r="D550" s="172" t="s">
        <v>235</v>
      </c>
      <c r="E550" s="173" t="s">
        <v>1157</v>
      </c>
      <c r="F550" s="174" t="s">
        <v>1158</v>
      </c>
      <c r="G550" s="175" t="s">
        <v>134</v>
      </c>
      <c r="H550" s="176">
        <v>199.21</v>
      </c>
      <c r="I550" s="177"/>
      <c r="J550" s="177">
        <f>ROUND(I550*H550,2)</f>
        <v>0</v>
      </c>
      <c r="K550" s="174" t="s">
        <v>188</v>
      </c>
      <c r="L550" s="178"/>
      <c r="M550" s="179" t="s">
        <v>5</v>
      </c>
      <c r="N550" s="180" t="s">
        <v>40</v>
      </c>
      <c r="O550" s="158">
        <v>0</v>
      </c>
      <c r="P550" s="158">
        <f>O550*H550</f>
        <v>0</v>
      </c>
      <c r="Q550" s="158">
        <v>4.4999999999999999E-4</v>
      </c>
      <c r="R550" s="158">
        <f>Q550*H550</f>
        <v>8.9644500000000002E-2</v>
      </c>
      <c r="S550" s="158">
        <v>0</v>
      </c>
      <c r="T550" s="159">
        <f>S550*H550</f>
        <v>0</v>
      </c>
      <c r="AR550" s="21" t="s">
        <v>350</v>
      </c>
      <c r="AT550" s="21" t="s">
        <v>235</v>
      </c>
      <c r="AU550" s="21" t="s">
        <v>79</v>
      </c>
      <c r="AY550" s="21" t="s">
        <v>129</v>
      </c>
      <c r="BE550" s="160">
        <f>IF(N550="základní",J550,0)</f>
        <v>0</v>
      </c>
      <c r="BF550" s="160">
        <f>IF(N550="snížená",J550,0)</f>
        <v>0</v>
      </c>
      <c r="BG550" s="160">
        <f>IF(N550="zákl. přenesená",J550,0)</f>
        <v>0</v>
      </c>
      <c r="BH550" s="160">
        <f>IF(N550="sníž. přenesená",J550,0)</f>
        <v>0</v>
      </c>
      <c r="BI550" s="160">
        <f>IF(N550="nulová",J550,0)</f>
        <v>0</v>
      </c>
      <c r="BJ550" s="21" t="s">
        <v>77</v>
      </c>
      <c r="BK550" s="160">
        <f>ROUND(I550*H550,2)</f>
        <v>0</v>
      </c>
      <c r="BL550" s="21" t="s">
        <v>271</v>
      </c>
      <c r="BM550" s="21" t="s">
        <v>1159</v>
      </c>
    </row>
    <row r="551" spans="2:65" s="11" customFormat="1">
      <c r="B551" s="164"/>
      <c r="D551" s="165" t="s">
        <v>190</v>
      </c>
      <c r="E551" s="166" t="s">
        <v>5</v>
      </c>
      <c r="F551" s="167" t="s">
        <v>1160</v>
      </c>
      <c r="H551" s="168">
        <v>181.1</v>
      </c>
      <c r="L551" s="164"/>
      <c r="M551" s="169"/>
      <c r="N551" s="170"/>
      <c r="O551" s="170"/>
      <c r="P551" s="170"/>
      <c r="Q551" s="170"/>
      <c r="R551" s="170"/>
      <c r="S551" s="170"/>
      <c r="T551" s="171"/>
      <c r="AT551" s="166" t="s">
        <v>190</v>
      </c>
      <c r="AU551" s="166" t="s">
        <v>79</v>
      </c>
      <c r="AV551" s="11" t="s">
        <v>79</v>
      </c>
      <c r="AW551" s="11" t="s">
        <v>32</v>
      </c>
      <c r="AX551" s="11" t="s">
        <v>77</v>
      </c>
      <c r="AY551" s="166" t="s">
        <v>129</v>
      </c>
    </row>
    <row r="552" spans="2:65" s="11" customFormat="1">
      <c r="B552" s="164"/>
      <c r="D552" s="165" t="s">
        <v>190</v>
      </c>
      <c r="F552" s="167" t="s">
        <v>1161</v>
      </c>
      <c r="H552" s="168">
        <v>199.21</v>
      </c>
      <c r="L552" s="164"/>
      <c r="M552" s="169"/>
      <c r="N552" s="170"/>
      <c r="O552" s="170"/>
      <c r="P552" s="170"/>
      <c r="Q552" s="170"/>
      <c r="R552" s="170"/>
      <c r="S552" s="170"/>
      <c r="T552" s="171"/>
      <c r="AT552" s="166" t="s">
        <v>190</v>
      </c>
      <c r="AU552" s="166" t="s">
        <v>79</v>
      </c>
      <c r="AV552" s="11" t="s">
        <v>79</v>
      </c>
      <c r="AW552" s="11" t="s">
        <v>6</v>
      </c>
      <c r="AX552" s="11" t="s">
        <v>77</v>
      </c>
      <c r="AY552" s="166" t="s">
        <v>129</v>
      </c>
    </row>
    <row r="553" spans="2:65" s="1" customFormat="1" ht="25.5" customHeight="1">
      <c r="B553" s="149"/>
      <c r="C553" s="150" t="s">
        <v>1162</v>
      </c>
      <c r="D553" s="150" t="s">
        <v>131</v>
      </c>
      <c r="E553" s="151" t="s">
        <v>1163</v>
      </c>
      <c r="F553" s="152" t="s">
        <v>1164</v>
      </c>
      <c r="G553" s="153" t="s">
        <v>243</v>
      </c>
      <c r="H553" s="154">
        <v>223.25</v>
      </c>
      <c r="I553" s="155"/>
      <c r="J553" s="155">
        <f>ROUND(I553*H553,2)</f>
        <v>0</v>
      </c>
      <c r="K553" s="152" t="s">
        <v>188</v>
      </c>
      <c r="L553" s="35"/>
      <c r="M553" s="156" t="s">
        <v>5</v>
      </c>
      <c r="N553" s="157" t="s">
        <v>40</v>
      </c>
      <c r="O553" s="158">
        <v>0.61299999999999999</v>
      </c>
      <c r="P553" s="158">
        <f>O553*H553</f>
        <v>136.85225</v>
      </c>
      <c r="Q553" s="158">
        <v>3.5000000000000001E-3</v>
      </c>
      <c r="R553" s="158">
        <f>Q553*H553</f>
        <v>0.78137500000000004</v>
      </c>
      <c r="S553" s="158">
        <v>0</v>
      </c>
      <c r="T553" s="159">
        <f>S553*H553</f>
        <v>0</v>
      </c>
      <c r="AR553" s="21" t="s">
        <v>271</v>
      </c>
      <c r="AT553" s="21" t="s">
        <v>131</v>
      </c>
      <c r="AU553" s="21" t="s">
        <v>79</v>
      </c>
      <c r="AY553" s="21" t="s">
        <v>129</v>
      </c>
      <c r="BE553" s="160">
        <f>IF(N553="základní",J553,0)</f>
        <v>0</v>
      </c>
      <c r="BF553" s="160">
        <f>IF(N553="snížená",J553,0)</f>
        <v>0</v>
      </c>
      <c r="BG553" s="160">
        <f>IF(N553="zákl. přenesená",J553,0)</f>
        <v>0</v>
      </c>
      <c r="BH553" s="160">
        <f>IF(N553="sníž. přenesená",J553,0)</f>
        <v>0</v>
      </c>
      <c r="BI553" s="160">
        <f>IF(N553="nulová",J553,0)</f>
        <v>0</v>
      </c>
      <c r="BJ553" s="21" t="s">
        <v>77</v>
      </c>
      <c r="BK553" s="160">
        <f>ROUND(I553*H553,2)</f>
        <v>0</v>
      </c>
      <c r="BL553" s="21" t="s">
        <v>271</v>
      </c>
      <c r="BM553" s="21" t="s">
        <v>1165</v>
      </c>
    </row>
    <row r="554" spans="2:65" s="11" customFormat="1">
      <c r="B554" s="164"/>
      <c r="D554" s="165" t="s">
        <v>190</v>
      </c>
      <c r="E554" s="166" t="s">
        <v>5</v>
      </c>
      <c r="F554" s="167" t="s">
        <v>757</v>
      </c>
      <c r="H554" s="168">
        <v>121.85</v>
      </c>
      <c r="L554" s="164"/>
      <c r="M554" s="169"/>
      <c r="N554" s="170"/>
      <c r="O554" s="170"/>
      <c r="P554" s="170"/>
      <c r="Q554" s="170"/>
      <c r="R554" s="170"/>
      <c r="S554" s="170"/>
      <c r="T554" s="171"/>
      <c r="AT554" s="166" t="s">
        <v>190</v>
      </c>
      <c r="AU554" s="166" t="s">
        <v>79</v>
      </c>
      <c r="AV554" s="11" t="s">
        <v>79</v>
      </c>
      <c r="AW554" s="11" t="s">
        <v>32</v>
      </c>
      <c r="AX554" s="11" t="s">
        <v>69</v>
      </c>
      <c r="AY554" s="166" t="s">
        <v>129</v>
      </c>
    </row>
    <row r="555" spans="2:65" s="11" customFormat="1">
      <c r="B555" s="164"/>
      <c r="D555" s="165" t="s">
        <v>190</v>
      </c>
      <c r="E555" s="166" t="s">
        <v>5</v>
      </c>
      <c r="F555" s="167" t="s">
        <v>691</v>
      </c>
      <c r="H555" s="168">
        <v>101.4</v>
      </c>
      <c r="L555" s="164"/>
      <c r="M555" s="169"/>
      <c r="N555" s="170"/>
      <c r="O555" s="170"/>
      <c r="P555" s="170"/>
      <c r="Q555" s="170"/>
      <c r="R555" s="170"/>
      <c r="S555" s="170"/>
      <c r="T555" s="171"/>
      <c r="AT555" s="166" t="s">
        <v>190</v>
      </c>
      <c r="AU555" s="166" t="s">
        <v>79</v>
      </c>
      <c r="AV555" s="11" t="s">
        <v>79</v>
      </c>
      <c r="AW555" s="11" t="s">
        <v>32</v>
      </c>
      <c r="AX555" s="11" t="s">
        <v>69</v>
      </c>
      <c r="AY555" s="166" t="s">
        <v>129</v>
      </c>
    </row>
    <row r="556" spans="2:65" s="1" customFormat="1" ht="16.5" customHeight="1">
      <c r="B556" s="149"/>
      <c r="C556" s="172" t="s">
        <v>1166</v>
      </c>
      <c r="D556" s="172" t="s">
        <v>235</v>
      </c>
      <c r="E556" s="173" t="s">
        <v>1167</v>
      </c>
      <c r="F556" s="174" t="s">
        <v>1168</v>
      </c>
      <c r="G556" s="175" t="s">
        <v>243</v>
      </c>
      <c r="H556" s="176">
        <v>245.57499999999999</v>
      </c>
      <c r="I556" s="177"/>
      <c r="J556" s="177">
        <f>ROUND(I556*H556,2)</f>
        <v>0</v>
      </c>
      <c r="K556" s="174" t="s">
        <v>188</v>
      </c>
      <c r="L556" s="178"/>
      <c r="M556" s="179" t="s">
        <v>5</v>
      </c>
      <c r="N556" s="180" t="s">
        <v>40</v>
      </c>
      <c r="O556" s="158">
        <v>0</v>
      </c>
      <c r="P556" s="158">
        <f>O556*H556</f>
        <v>0</v>
      </c>
      <c r="Q556" s="158">
        <v>1.9199999999999998E-2</v>
      </c>
      <c r="R556" s="158">
        <f>Q556*H556</f>
        <v>4.7150399999999992</v>
      </c>
      <c r="S556" s="158">
        <v>0</v>
      </c>
      <c r="T556" s="159">
        <f>S556*H556</f>
        <v>0</v>
      </c>
      <c r="AR556" s="21" t="s">
        <v>350</v>
      </c>
      <c r="AT556" s="21" t="s">
        <v>235</v>
      </c>
      <c r="AU556" s="21" t="s">
        <v>79</v>
      </c>
      <c r="AY556" s="21" t="s">
        <v>129</v>
      </c>
      <c r="BE556" s="160">
        <f>IF(N556="základní",J556,0)</f>
        <v>0</v>
      </c>
      <c r="BF556" s="160">
        <f>IF(N556="snížená",J556,0)</f>
        <v>0</v>
      </c>
      <c r="BG556" s="160">
        <f>IF(N556="zákl. přenesená",J556,0)</f>
        <v>0</v>
      </c>
      <c r="BH556" s="160">
        <f>IF(N556="sníž. přenesená",J556,0)</f>
        <v>0</v>
      </c>
      <c r="BI556" s="160">
        <f>IF(N556="nulová",J556,0)</f>
        <v>0</v>
      </c>
      <c r="BJ556" s="21" t="s">
        <v>77</v>
      </c>
      <c r="BK556" s="160">
        <f>ROUND(I556*H556,2)</f>
        <v>0</v>
      </c>
      <c r="BL556" s="21" t="s">
        <v>271</v>
      </c>
      <c r="BM556" s="21" t="s">
        <v>1169</v>
      </c>
    </row>
    <row r="557" spans="2:65" s="11" customFormat="1">
      <c r="B557" s="164"/>
      <c r="D557" s="165" t="s">
        <v>190</v>
      </c>
      <c r="F557" s="167" t="s">
        <v>1170</v>
      </c>
      <c r="H557" s="168">
        <v>245.57499999999999</v>
      </c>
      <c r="L557" s="164"/>
      <c r="M557" s="169"/>
      <c r="N557" s="170"/>
      <c r="O557" s="170"/>
      <c r="P557" s="170"/>
      <c r="Q557" s="170"/>
      <c r="R557" s="170"/>
      <c r="S557" s="170"/>
      <c r="T557" s="171"/>
      <c r="AT557" s="166" t="s">
        <v>190</v>
      </c>
      <c r="AU557" s="166" t="s">
        <v>79</v>
      </c>
      <c r="AV557" s="11" t="s">
        <v>79</v>
      </c>
      <c r="AW557" s="11" t="s">
        <v>6</v>
      </c>
      <c r="AX557" s="11" t="s">
        <v>77</v>
      </c>
      <c r="AY557" s="166" t="s">
        <v>129</v>
      </c>
    </row>
    <row r="558" spans="2:65" s="1" customFormat="1" ht="16.5" customHeight="1">
      <c r="B558" s="149"/>
      <c r="C558" s="150" t="s">
        <v>1171</v>
      </c>
      <c r="D558" s="150" t="s">
        <v>131</v>
      </c>
      <c r="E558" s="151" t="s">
        <v>1172</v>
      </c>
      <c r="F558" s="152" t="s">
        <v>1173</v>
      </c>
      <c r="G558" s="153" t="s">
        <v>243</v>
      </c>
      <c r="H558" s="154">
        <v>17.55</v>
      </c>
      <c r="I558" s="155"/>
      <c r="J558" s="155">
        <f>ROUND(I558*H558,2)</f>
        <v>0</v>
      </c>
      <c r="K558" s="152" t="s">
        <v>188</v>
      </c>
      <c r="L558" s="35"/>
      <c r="M558" s="156" t="s">
        <v>5</v>
      </c>
      <c r="N558" s="157" t="s">
        <v>40</v>
      </c>
      <c r="O558" s="158">
        <v>0.03</v>
      </c>
      <c r="P558" s="158">
        <f>O558*H558</f>
        <v>0.52649999999999997</v>
      </c>
      <c r="Q558" s="158">
        <v>0</v>
      </c>
      <c r="R558" s="158">
        <f>Q558*H558</f>
        <v>0</v>
      </c>
      <c r="S558" s="158">
        <v>0</v>
      </c>
      <c r="T558" s="159">
        <f>S558*H558</f>
        <v>0</v>
      </c>
      <c r="AR558" s="21" t="s">
        <v>271</v>
      </c>
      <c r="AT558" s="21" t="s">
        <v>131</v>
      </c>
      <c r="AU558" s="21" t="s">
        <v>79</v>
      </c>
      <c r="AY558" s="21" t="s">
        <v>129</v>
      </c>
      <c r="BE558" s="160">
        <f>IF(N558="základní",J558,0)</f>
        <v>0</v>
      </c>
      <c r="BF558" s="160">
        <f>IF(N558="snížená",J558,0)</f>
        <v>0</v>
      </c>
      <c r="BG558" s="160">
        <f>IF(N558="zákl. přenesená",J558,0)</f>
        <v>0</v>
      </c>
      <c r="BH558" s="160">
        <f>IF(N558="sníž. přenesená",J558,0)</f>
        <v>0</v>
      </c>
      <c r="BI558" s="160">
        <f>IF(N558="nulová",J558,0)</f>
        <v>0</v>
      </c>
      <c r="BJ558" s="21" t="s">
        <v>77</v>
      </c>
      <c r="BK558" s="160">
        <f>ROUND(I558*H558,2)</f>
        <v>0</v>
      </c>
      <c r="BL558" s="21" t="s">
        <v>271</v>
      </c>
      <c r="BM558" s="21" t="s">
        <v>1174</v>
      </c>
    </row>
    <row r="559" spans="2:65" s="11" customFormat="1">
      <c r="B559" s="164"/>
      <c r="D559" s="165" t="s">
        <v>190</v>
      </c>
      <c r="E559" s="166" t="s">
        <v>5</v>
      </c>
      <c r="F559" s="167" t="s">
        <v>1175</v>
      </c>
      <c r="H559" s="168">
        <v>8.6999999999999993</v>
      </c>
      <c r="L559" s="164"/>
      <c r="M559" s="169"/>
      <c r="N559" s="170"/>
      <c r="O559" s="170"/>
      <c r="P559" s="170"/>
      <c r="Q559" s="170"/>
      <c r="R559" s="170"/>
      <c r="S559" s="170"/>
      <c r="T559" s="171"/>
      <c r="AT559" s="166" t="s">
        <v>190</v>
      </c>
      <c r="AU559" s="166" t="s">
        <v>79</v>
      </c>
      <c r="AV559" s="11" t="s">
        <v>79</v>
      </c>
      <c r="AW559" s="11" t="s">
        <v>32</v>
      </c>
      <c r="AX559" s="11" t="s">
        <v>69</v>
      </c>
      <c r="AY559" s="166" t="s">
        <v>129</v>
      </c>
    </row>
    <row r="560" spans="2:65" s="11" customFormat="1">
      <c r="B560" s="164"/>
      <c r="D560" s="165" t="s">
        <v>190</v>
      </c>
      <c r="E560" s="166" t="s">
        <v>5</v>
      </c>
      <c r="F560" s="167" t="s">
        <v>1176</v>
      </c>
      <c r="H560" s="168">
        <v>8.85</v>
      </c>
      <c r="L560" s="164"/>
      <c r="M560" s="169"/>
      <c r="N560" s="170"/>
      <c r="O560" s="170"/>
      <c r="P560" s="170"/>
      <c r="Q560" s="170"/>
      <c r="R560" s="170"/>
      <c r="S560" s="170"/>
      <c r="T560" s="171"/>
      <c r="AT560" s="166" t="s">
        <v>190</v>
      </c>
      <c r="AU560" s="166" t="s">
        <v>79</v>
      </c>
      <c r="AV560" s="11" t="s">
        <v>79</v>
      </c>
      <c r="AW560" s="11" t="s">
        <v>32</v>
      </c>
      <c r="AX560" s="11" t="s">
        <v>69</v>
      </c>
      <c r="AY560" s="166" t="s">
        <v>129</v>
      </c>
    </row>
    <row r="561" spans="2:65" s="1" customFormat="1" ht="16.5" customHeight="1">
      <c r="B561" s="149"/>
      <c r="C561" s="150" t="s">
        <v>1177</v>
      </c>
      <c r="D561" s="150" t="s">
        <v>131</v>
      </c>
      <c r="E561" s="151" t="s">
        <v>1178</v>
      </c>
      <c r="F561" s="152" t="s">
        <v>1179</v>
      </c>
      <c r="G561" s="153" t="s">
        <v>243</v>
      </c>
      <c r="H561" s="154">
        <v>223.25</v>
      </c>
      <c r="I561" s="155"/>
      <c r="J561" s="155">
        <f>ROUND(I561*H561,2)</f>
        <v>0</v>
      </c>
      <c r="K561" s="152" t="s">
        <v>188</v>
      </c>
      <c r="L561" s="35"/>
      <c r="M561" s="156" t="s">
        <v>5</v>
      </c>
      <c r="N561" s="157" t="s">
        <v>40</v>
      </c>
      <c r="O561" s="158">
        <v>4.3999999999999997E-2</v>
      </c>
      <c r="P561" s="158">
        <f>O561*H561</f>
        <v>9.8229999999999986</v>
      </c>
      <c r="Q561" s="158">
        <v>2.9999999999999997E-4</v>
      </c>
      <c r="R561" s="158">
        <f>Q561*H561</f>
        <v>6.6974999999999993E-2</v>
      </c>
      <c r="S561" s="158">
        <v>0</v>
      </c>
      <c r="T561" s="159">
        <f>S561*H561</f>
        <v>0</v>
      </c>
      <c r="AR561" s="21" t="s">
        <v>271</v>
      </c>
      <c r="AT561" s="21" t="s">
        <v>131</v>
      </c>
      <c r="AU561" s="21" t="s">
        <v>79</v>
      </c>
      <c r="AY561" s="21" t="s">
        <v>129</v>
      </c>
      <c r="BE561" s="160">
        <f>IF(N561="základní",J561,0)</f>
        <v>0</v>
      </c>
      <c r="BF561" s="160">
        <f>IF(N561="snížená",J561,0)</f>
        <v>0</v>
      </c>
      <c r="BG561" s="160">
        <f>IF(N561="zákl. přenesená",J561,0)</f>
        <v>0</v>
      </c>
      <c r="BH561" s="160">
        <f>IF(N561="sníž. přenesená",J561,0)</f>
        <v>0</v>
      </c>
      <c r="BI561" s="160">
        <f>IF(N561="nulová",J561,0)</f>
        <v>0</v>
      </c>
      <c r="BJ561" s="21" t="s">
        <v>77</v>
      </c>
      <c r="BK561" s="160">
        <f>ROUND(I561*H561,2)</f>
        <v>0</v>
      </c>
      <c r="BL561" s="21" t="s">
        <v>271</v>
      </c>
      <c r="BM561" s="21" t="s">
        <v>1180</v>
      </c>
    </row>
    <row r="562" spans="2:65" s="1" customFormat="1" ht="16.5" customHeight="1">
      <c r="B562" s="149"/>
      <c r="C562" s="150" t="s">
        <v>1181</v>
      </c>
      <c r="D562" s="150" t="s">
        <v>131</v>
      </c>
      <c r="E562" s="151" t="s">
        <v>1182</v>
      </c>
      <c r="F562" s="152" t="s">
        <v>1183</v>
      </c>
      <c r="G562" s="153" t="s">
        <v>735</v>
      </c>
      <c r="H562" s="154">
        <v>2238.0680000000002</v>
      </c>
      <c r="I562" s="155"/>
      <c r="J562" s="155">
        <f>ROUND(I562*H562,2)</f>
        <v>0</v>
      </c>
      <c r="K562" s="152" t="s">
        <v>188</v>
      </c>
      <c r="L562" s="35"/>
      <c r="M562" s="156" t="s">
        <v>5</v>
      </c>
      <c r="N562" s="157" t="s">
        <v>40</v>
      </c>
      <c r="O562" s="158">
        <v>0</v>
      </c>
      <c r="P562" s="158">
        <f>O562*H562</f>
        <v>0</v>
      </c>
      <c r="Q562" s="158">
        <v>0</v>
      </c>
      <c r="R562" s="158">
        <f>Q562*H562</f>
        <v>0</v>
      </c>
      <c r="S562" s="158">
        <v>0</v>
      </c>
      <c r="T562" s="159">
        <f>S562*H562</f>
        <v>0</v>
      </c>
      <c r="AR562" s="21" t="s">
        <v>271</v>
      </c>
      <c r="AT562" s="21" t="s">
        <v>131</v>
      </c>
      <c r="AU562" s="21" t="s">
        <v>79</v>
      </c>
      <c r="AY562" s="21" t="s">
        <v>129</v>
      </c>
      <c r="BE562" s="160">
        <f>IF(N562="základní",J562,0)</f>
        <v>0</v>
      </c>
      <c r="BF562" s="160">
        <f>IF(N562="snížená",J562,0)</f>
        <v>0</v>
      </c>
      <c r="BG562" s="160">
        <f>IF(N562="zákl. přenesená",J562,0)</f>
        <v>0</v>
      </c>
      <c r="BH562" s="160">
        <f>IF(N562="sníž. přenesená",J562,0)</f>
        <v>0</v>
      </c>
      <c r="BI562" s="160">
        <f>IF(N562="nulová",J562,0)</f>
        <v>0</v>
      </c>
      <c r="BJ562" s="21" t="s">
        <v>77</v>
      </c>
      <c r="BK562" s="160">
        <f>ROUND(I562*H562,2)</f>
        <v>0</v>
      </c>
      <c r="BL562" s="21" t="s">
        <v>271</v>
      </c>
      <c r="BM562" s="21" t="s">
        <v>1184</v>
      </c>
    </row>
    <row r="563" spans="2:65" s="10" customFormat="1" ht="29.85" customHeight="1">
      <c r="B563" s="137"/>
      <c r="D563" s="138" t="s">
        <v>68</v>
      </c>
      <c r="E563" s="147" t="s">
        <v>1185</v>
      </c>
      <c r="F563" s="147" t="s">
        <v>1186</v>
      </c>
      <c r="J563" s="148">
        <f>BK563</f>
        <v>0</v>
      </c>
      <c r="L563" s="137"/>
      <c r="M563" s="141"/>
      <c r="N563" s="142"/>
      <c r="O563" s="142"/>
      <c r="P563" s="143">
        <f>SUM(P564:P568)</f>
        <v>10.307545000000001</v>
      </c>
      <c r="Q563" s="142"/>
      <c r="R563" s="143">
        <f>SUM(R564:R568)</f>
        <v>1.5021060000000001E-2</v>
      </c>
      <c r="S563" s="142"/>
      <c r="T563" s="144">
        <f>SUM(T564:T568)</f>
        <v>0</v>
      </c>
      <c r="AR563" s="138" t="s">
        <v>79</v>
      </c>
      <c r="AT563" s="145" t="s">
        <v>68</v>
      </c>
      <c r="AU563" s="145" t="s">
        <v>77</v>
      </c>
      <c r="AY563" s="138" t="s">
        <v>129</v>
      </c>
      <c r="BK563" s="146">
        <f>SUM(BK564:BK568)</f>
        <v>0</v>
      </c>
    </row>
    <row r="564" spans="2:65" s="1" customFormat="1" ht="16.5" customHeight="1">
      <c r="B564" s="149"/>
      <c r="C564" s="150" t="s">
        <v>1187</v>
      </c>
      <c r="D564" s="150" t="s">
        <v>131</v>
      </c>
      <c r="E564" s="151" t="s">
        <v>1188</v>
      </c>
      <c r="F564" s="152" t="s">
        <v>1189</v>
      </c>
      <c r="G564" s="153" t="s">
        <v>243</v>
      </c>
      <c r="H564" s="154">
        <v>19.227</v>
      </c>
      <c r="I564" s="155"/>
      <c r="J564" s="155">
        <f>ROUND(I564*H564,2)</f>
        <v>0</v>
      </c>
      <c r="K564" s="152" t="s">
        <v>188</v>
      </c>
      <c r="L564" s="35"/>
      <c r="M564" s="156" t="s">
        <v>5</v>
      </c>
      <c r="N564" s="157" t="s">
        <v>40</v>
      </c>
      <c r="O564" s="158">
        <v>0.113</v>
      </c>
      <c r="P564" s="158">
        <f>O564*H564</f>
        <v>2.1726510000000001</v>
      </c>
      <c r="Q564" s="158">
        <v>2.9999999999999997E-4</v>
      </c>
      <c r="R564" s="158">
        <f>Q564*H564</f>
        <v>5.7681E-3</v>
      </c>
      <c r="S564" s="158">
        <v>0</v>
      </c>
      <c r="T564" s="159">
        <f>S564*H564</f>
        <v>0</v>
      </c>
      <c r="AR564" s="21" t="s">
        <v>271</v>
      </c>
      <c r="AT564" s="21" t="s">
        <v>131</v>
      </c>
      <c r="AU564" s="21" t="s">
        <v>79</v>
      </c>
      <c r="AY564" s="21" t="s">
        <v>129</v>
      </c>
      <c r="BE564" s="160">
        <f>IF(N564="základní",J564,0)</f>
        <v>0</v>
      </c>
      <c r="BF564" s="160">
        <f>IF(N564="snížená",J564,0)</f>
        <v>0</v>
      </c>
      <c r="BG564" s="160">
        <f>IF(N564="zákl. přenesená",J564,0)</f>
        <v>0</v>
      </c>
      <c r="BH564" s="160">
        <f>IF(N564="sníž. přenesená",J564,0)</f>
        <v>0</v>
      </c>
      <c r="BI564" s="160">
        <f>IF(N564="nulová",J564,0)</f>
        <v>0</v>
      </c>
      <c r="BJ564" s="21" t="s">
        <v>77</v>
      </c>
      <c r="BK564" s="160">
        <f>ROUND(I564*H564,2)</f>
        <v>0</v>
      </c>
      <c r="BL564" s="21" t="s">
        <v>271</v>
      </c>
      <c r="BM564" s="21" t="s">
        <v>1190</v>
      </c>
    </row>
    <row r="565" spans="2:65" s="11" customFormat="1">
      <c r="B565" s="164"/>
      <c r="D565" s="165" t="s">
        <v>190</v>
      </c>
      <c r="E565" s="166" t="s">
        <v>5</v>
      </c>
      <c r="F565" s="167" t="s">
        <v>1191</v>
      </c>
      <c r="H565" s="168">
        <v>19.227</v>
      </c>
      <c r="L565" s="164"/>
      <c r="M565" s="169"/>
      <c r="N565" s="170"/>
      <c r="O565" s="170"/>
      <c r="P565" s="170"/>
      <c r="Q565" s="170"/>
      <c r="R565" s="170"/>
      <c r="S565" s="170"/>
      <c r="T565" s="171"/>
      <c r="AT565" s="166" t="s">
        <v>190</v>
      </c>
      <c r="AU565" s="166" t="s">
        <v>79</v>
      </c>
      <c r="AV565" s="11" t="s">
        <v>79</v>
      </c>
      <c r="AW565" s="11" t="s">
        <v>32</v>
      </c>
      <c r="AX565" s="11" t="s">
        <v>77</v>
      </c>
      <c r="AY565" s="166" t="s">
        <v>129</v>
      </c>
    </row>
    <row r="566" spans="2:65" s="1" customFormat="1" ht="16.5" customHeight="1">
      <c r="B566" s="149"/>
      <c r="C566" s="150" t="s">
        <v>1192</v>
      </c>
      <c r="D566" s="150" t="s">
        <v>131</v>
      </c>
      <c r="E566" s="151" t="s">
        <v>1193</v>
      </c>
      <c r="F566" s="152" t="s">
        <v>1194</v>
      </c>
      <c r="G566" s="153" t="s">
        <v>243</v>
      </c>
      <c r="H566" s="154">
        <v>38.554000000000002</v>
      </c>
      <c r="I566" s="155"/>
      <c r="J566" s="155">
        <f>ROUND(I566*H566,2)</f>
        <v>0</v>
      </c>
      <c r="K566" s="152" t="s">
        <v>188</v>
      </c>
      <c r="L566" s="35"/>
      <c r="M566" s="156" t="s">
        <v>5</v>
      </c>
      <c r="N566" s="157" t="s">
        <v>40</v>
      </c>
      <c r="O566" s="158">
        <v>0.21099999999999999</v>
      </c>
      <c r="P566" s="158">
        <f>O566*H566</f>
        <v>8.134894000000001</v>
      </c>
      <c r="Q566" s="158">
        <v>2.4000000000000001E-4</v>
      </c>
      <c r="R566" s="158">
        <f>Q566*H566</f>
        <v>9.252960000000001E-3</v>
      </c>
      <c r="S566" s="158">
        <v>0</v>
      </c>
      <c r="T566" s="159">
        <f>S566*H566</f>
        <v>0</v>
      </c>
      <c r="AR566" s="21" t="s">
        <v>271</v>
      </c>
      <c r="AT566" s="21" t="s">
        <v>131</v>
      </c>
      <c r="AU566" s="21" t="s">
        <v>79</v>
      </c>
      <c r="AY566" s="21" t="s">
        <v>129</v>
      </c>
      <c r="BE566" s="160">
        <f>IF(N566="základní",J566,0)</f>
        <v>0</v>
      </c>
      <c r="BF566" s="160">
        <f>IF(N566="snížená",J566,0)</f>
        <v>0</v>
      </c>
      <c r="BG566" s="160">
        <f>IF(N566="zákl. přenesená",J566,0)</f>
        <v>0</v>
      </c>
      <c r="BH566" s="160">
        <f>IF(N566="sníž. přenesená",J566,0)</f>
        <v>0</v>
      </c>
      <c r="BI566" s="160">
        <f>IF(N566="nulová",J566,0)</f>
        <v>0</v>
      </c>
      <c r="BJ566" s="21" t="s">
        <v>77</v>
      </c>
      <c r="BK566" s="160">
        <f>ROUND(I566*H566,2)</f>
        <v>0</v>
      </c>
      <c r="BL566" s="21" t="s">
        <v>271</v>
      </c>
      <c r="BM566" s="21" t="s">
        <v>1195</v>
      </c>
    </row>
    <row r="567" spans="2:65" s="11" customFormat="1">
      <c r="B567" s="164"/>
      <c r="D567" s="165" t="s">
        <v>190</v>
      </c>
      <c r="E567" s="166" t="s">
        <v>5</v>
      </c>
      <c r="F567" s="167" t="s">
        <v>1196</v>
      </c>
      <c r="H567" s="168">
        <v>38.554000000000002</v>
      </c>
      <c r="L567" s="164"/>
      <c r="M567" s="169"/>
      <c r="N567" s="170"/>
      <c r="O567" s="170"/>
      <c r="P567" s="170"/>
      <c r="Q567" s="170"/>
      <c r="R567" s="170"/>
      <c r="S567" s="170"/>
      <c r="T567" s="171"/>
      <c r="AT567" s="166" t="s">
        <v>190</v>
      </c>
      <c r="AU567" s="166" t="s">
        <v>79</v>
      </c>
      <c r="AV567" s="11" t="s">
        <v>79</v>
      </c>
      <c r="AW567" s="11" t="s">
        <v>32</v>
      </c>
      <c r="AX567" s="11" t="s">
        <v>77</v>
      </c>
      <c r="AY567" s="166" t="s">
        <v>129</v>
      </c>
    </row>
    <row r="568" spans="2:65" s="1" customFormat="1" ht="16.5" customHeight="1">
      <c r="B568" s="149"/>
      <c r="C568" s="150" t="s">
        <v>1197</v>
      </c>
      <c r="D568" s="150" t="s">
        <v>131</v>
      </c>
      <c r="E568" s="151" t="s">
        <v>1198</v>
      </c>
      <c r="F568" s="152" t="s">
        <v>1199</v>
      </c>
      <c r="G568" s="153" t="s">
        <v>735</v>
      </c>
      <c r="H568" s="154">
        <v>80.911000000000001</v>
      </c>
      <c r="I568" s="155"/>
      <c r="J568" s="155">
        <f>ROUND(I568*H568,2)</f>
        <v>0</v>
      </c>
      <c r="K568" s="152" t="s">
        <v>188</v>
      </c>
      <c r="L568" s="35"/>
      <c r="M568" s="156" t="s">
        <v>5</v>
      </c>
      <c r="N568" s="157" t="s">
        <v>40</v>
      </c>
      <c r="O568" s="158">
        <v>0</v>
      </c>
      <c r="P568" s="158">
        <f>O568*H568</f>
        <v>0</v>
      </c>
      <c r="Q568" s="158">
        <v>0</v>
      </c>
      <c r="R568" s="158">
        <f>Q568*H568</f>
        <v>0</v>
      </c>
      <c r="S568" s="158">
        <v>0</v>
      </c>
      <c r="T568" s="159">
        <f>S568*H568</f>
        <v>0</v>
      </c>
      <c r="AR568" s="21" t="s">
        <v>271</v>
      </c>
      <c r="AT568" s="21" t="s">
        <v>131</v>
      </c>
      <c r="AU568" s="21" t="s">
        <v>79</v>
      </c>
      <c r="AY568" s="21" t="s">
        <v>129</v>
      </c>
      <c r="BE568" s="160">
        <f>IF(N568="základní",J568,0)</f>
        <v>0</v>
      </c>
      <c r="BF568" s="160">
        <f>IF(N568="snížená",J568,0)</f>
        <v>0</v>
      </c>
      <c r="BG568" s="160">
        <f>IF(N568="zákl. přenesená",J568,0)</f>
        <v>0</v>
      </c>
      <c r="BH568" s="160">
        <f>IF(N568="sníž. přenesená",J568,0)</f>
        <v>0</v>
      </c>
      <c r="BI568" s="160">
        <f>IF(N568="nulová",J568,0)</f>
        <v>0</v>
      </c>
      <c r="BJ568" s="21" t="s">
        <v>77</v>
      </c>
      <c r="BK568" s="160">
        <f>ROUND(I568*H568,2)</f>
        <v>0</v>
      </c>
      <c r="BL568" s="21" t="s">
        <v>271</v>
      </c>
      <c r="BM568" s="21" t="s">
        <v>1200</v>
      </c>
    </row>
    <row r="569" spans="2:65" s="10" customFormat="1" ht="29.85" customHeight="1">
      <c r="B569" s="137"/>
      <c r="D569" s="138" t="s">
        <v>68</v>
      </c>
      <c r="E569" s="147" t="s">
        <v>1201</v>
      </c>
      <c r="F569" s="147" t="s">
        <v>1202</v>
      </c>
      <c r="J569" s="148">
        <f>BK569</f>
        <v>0</v>
      </c>
      <c r="L569" s="137"/>
      <c r="M569" s="141"/>
      <c r="N569" s="142"/>
      <c r="O569" s="142"/>
      <c r="P569" s="143">
        <f>SUM(P570:P604)</f>
        <v>375.64821999999992</v>
      </c>
      <c r="Q569" s="142"/>
      <c r="R569" s="143">
        <f>SUM(R570:R604)</f>
        <v>6.0274664000000007</v>
      </c>
      <c r="S569" s="142"/>
      <c r="T569" s="144">
        <f>SUM(T570:T604)</f>
        <v>0</v>
      </c>
      <c r="AR569" s="138" t="s">
        <v>79</v>
      </c>
      <c r="AT569" s="145" t="s">
        <v>68</v>
      </c>
      <c r="AU569" s="145" t="s">
        <v>77</v>
      </c>
      <c r="AY569" s="138" t="s">
        <v>129</v>
      </c>
      <c r="BK569" s="146">
        <f>SUM(BK570:BK604)</f>
        <v>0</v>
      </c>
    </row>
    <row r="570" spans="2:65" s="1" customFormat="1" ht="25.5" customHeight="1">
      <c r="B570" s="149"/>
      <c r="C570" s="150" t="s">
        <v>1203</v>
      </c>
      <c r="D570" s="150" t="s">
        <v>131</v>
      </c>
      <c r="E570" s="151" t="s">
        <v>1204</v>
      </c>
      <c r="F570" s="152" t="s">
        <v>1205</v>
      </c>
      <c r="G570" s="153" t="s">
        <v>243</v>
      </c>
      <c r="H570" s="154">
        <v>347.35599999999999</v>
      </c>
      <c r="I570" s="155"/>
      <c r="J570" s="155">
        <f>ROUND(I570*H570,2)</f>
        <v>0</v>
      </c>
      <c r="K570" s="152" t="s">
        <v>188</v>
      </c>
      <c r="L570" s="35"/>
      <c r="M570" s="156" t="s">
        <v>5</v>
      </c>
      <c r="N570" s="157" t="s">
        <v>40</v>
      </c>
      <c r="O570" s="158">
        <v>0.746</v>
      </c>
      <c r="P570" s="158">
        <f>O570*H570</f>
        <v>259.12757599999998</v>
      </c>
      <c r="Q570" s="158">
        <v>3.0000000000000001E-3</v>
      </c>
      <c r="R570" s="158">
        <f>Q570*H570</f>
        <v>1.042068</v>
      </c>
      <c r="S570" s="158">
        <v>0</v>
      </c>
      <c r="T570" s="159">
        <f>S570*H570</f>
        <v>0</v>
      </c>
      <c r="AR570" s="21" t="s">
        <v>271</v>
      </c>
      <c r="AT570" s="21" t="s">
        <v>131</v>
      </c>
      <c r="AU570" s="21" t="s">
        <v>79</v>
      </c>
      <c r="AY570" s="21" t="s">
        <v>129</v>
      </c>
      <c r="BE570" s="160">
        <f>IF(N570="základní",J570,0)</f>
        <v>0</v>
      </c>
      <c r="BF570" s="160">
        <f>IF(N570="snížená",J570,0)</f>
        <v>0</v>
      </c>
      <c r="BG570" s="160">
        <f>IF(N570="zákl. přenesená",J570,0)</f>
        <v>0</v>
      </c>
      <c r="BH570" s="160">
        <f>IF(N570="sníž. přenesená",J570,0)</f>
        <v>0</v>
      </c>
      <c r="BI570" s="160">
        <f>IF(N570="nulová",J570,0)</f>
        <v>0</v>
      </c>
      <c r="BJ570" s="21" t="s">
        <v>77</v>
      </c>
      <c r="BK570" s="160">
        <f>ROUND(I570*H570,2)</f>
        <v>0</v>
      </c>
      <c r="BL570" s="21" t="s">
        <v>271</v>
      </c>
      <c r="BM570" s="21" t="s">
        <v>1206</v>
      </c>
    </row>
    <row r="571" spans="2:65" s="11" customFormat="1">
      <c r="B571" s="164"/>
      <c r="D571" s="165" t="s">
        <v>190</v>
      </c>
      <c r="E571" s="166" t="s">
        <v>5</v>
      </c>
      <c r="F571" s="167" t="s">
        <v>1207</v>
      </c>
      <c r="H571" s="168">
        <v>32.29</v>
      </c>
      <c r="L571" s="164"/>
      <c r="M571" s="169"/>
      <c r="N571" s="170"/>
      <c r="O571" s="170"/>
      <c r="P571" s="170"/>
      <c r="Q571" s="170"/>
      <c r="R571" s="170"/>
      <c r="S571" s="170"/>
      <c r="T571" s="171"/>
      <c r="AT571" s="166" t="s">
        <v>190</v>
      </c>
      <c r="AU571" s="166" t="s">
        <v>79</v>
      </c>
      <c r="AV571" s="11" t="s">
        <v>79</v>
      </c>
      <c r="AW571" s="11" t="s">
        <v>32</v>
      </c>
      <c r="AX571" s="11" t="s">
        <v>69</v>
      </c>
      <c r="AY571" s="166" t="s">
        <v>129</v>
      </c>
    </row>
    <row r="572" spans="2:65" s="11" customFormat="1">
      <c r="B572" s="164"/>
      <c r="D572" s="165" t="s">
        <v>190</v>
      </c>
      <c r="E572" s="166" t="s">
        <v>5</v>
      </c>
      <c r="F572" s="167" t="s">
        <v>1208</v>
      </c>
      <c r="H572" s="168">
        <v>36.97</v>
      </c>
      <c r="L572" s="164"/>
      <c r="M572" s="169"/>
      <c r="N572" s="170"/>
      <c r="O572" s="170"/>
      <c r="P572" s="170"/>
      <c r="Q572" s="170"/>
      <c r="R572" s="170"/>
      <c r="S572" s="170"/>
      <c r="T572" s="171"/>
      <c r="AT572" s="166" t="s">
        <v>190</v>
      </c>
      <c r="AU572" s="166" t="s">
        <v>79</v>
      </c>
      <c r="AV572" s="11" t="s">
        <v>79</v>
      </c>
      <c r="AW572" s="11" t="s">
        <v>32</v>
      </c>
      <c r="AX572" s="11" t="s">
        <v>69</v>
      </c>
      <c r="AY572" s="166" t="s">
        <v>129</v>
      </c>
    </row>
    <row r="573" spans="2:65" s="11" customFormat="1">
      <c r="B573" s="164"/>
      <c r="D573" s="165" t="s">
        <v>190</v>
      </c>
      <c r="E573" s="166" t="s">
        <v>5</v>
      </c>
      <c r="F573" s="167" t="s">
        <v>1209</v>
      </c>
      <c r="H573" s="168">
        <v>32.92</v>
      </c>
      <c r="L573" s="164"/>
      <c r="M573" s="169"/>
      <c r="N573" s="170"/>
      <c r="O573" s="170"/>
      <c r="P573" s="170"/>
      <c r="Q573" s="170"/>
      <c r="R573" s="170"/>
      <c r="S573" s="170"/>
      <c r="T573" s="171"/>
      <c r="AT573" s="166" t="s">
        <v>190</v>
      </c>
      <c r="AU573" s="166" t="s">
        <v>79</v>
      </c>
      <c r="AV573" s="11" t="s">
        <v>79</v>
      </c>
      <c r="AW573" s="11" t="s">
        <v>32</v>
      </c>
      <c r="AX573" s="11" t="s">
        <v>69</v>
      </c>
      <c r="AY573" s="166" t="s">
        <v>129</v>
      </c>
    </row>
    <row r="574" spans="2:65" s="11" customFormat="1">
      <c r="B574" s="164"/>
      <c r="D574" s="165" t="s">
        <v>190</v>
      </c>
      <c r="E574" s="166" t="s">
        <v>5</v>
      </c>
      <c r="F574" s="167" t="s">
        <v>1210</v>
      </c>
      <c r="H574" s="168">
        <v>58.95</v>
      </c>
      <c r="L574" s="164"/>
      <c r="M574" s="169"/>
      <c r="N574" s="170"/>
      <c r="O574" s="170"/>
      <c r="P574" s="170"/>
      <c r="Q574" s="170"/>
      <c r="R574" s="170"/>
      <c r="S574" s="170"/>
      <c r="T574" s="171"/>
      <c r="AT574" s="166" t="s">
        <v>190</v>
      </c>
      <c r="AU574" s="166" t="s">
        <v>79</v>
      </c>
      <c r="AV574" s="11" t="s">
        <v>79</v>
      </c>
      <c r="AW574" s="11" t="s">
        <v>32</v>
      </c>
      <c r="AX574" s="11" t="s">
        <v>69</v>
      </c>
      <c r="AY574" s="166" t="s">
        <v>129</v>
      </c>
    </row>
    <row r="575" spans="2:65" s="11" customFormat="1">
      <c r="B575" s="164"/>
      <c r="D575" s="165" t="s">
        <v>190</v>
      </c>
      <c r="E575" s="166" t="s">
        <v>5</v>
      </c>
      <c r="F575" s="167" t="s">
        <v>1211</v>
      </c>
      <c r="H575" s="168">
        <v>29.76</v>
      </c>
      <c r="L575" s="164"/>
      <c r="M575" s="169"/>
      <c r="N575" s="170"/>
      <c r="O575" s="170"/>
      <c r="P575" s="170"/>
      <c r="Q575" s="170"/>
      <c r="R575" s="170"/>
      <c r="S575" s="170"/>
      <c r="T575" s="171"/>
      <c r="AT575" s="166" t="s">
        <v>190</v>
      </c>
      <c r="AU575" s="166" t="s">
        <v>79</v>
      </c>
      <c r="AV575" s="11" t="s">
        <v>79</v>
      </c>
      <c r="AW575" s="11" t="s">
        <v>32</v>
      </c>
      <c r="AX575" s="11" t="s">
        <v>69</v>
      </c>
      <c r="AY575" s="166" t="s">
        <v>129</v>
      </c>
    </row>
    <row r="576" spans="2:65" s="11" customFormat="1">
      <c r="B576" s="164"/>
      <c r="D576" s="165" t="s">
        <v>190</v>
      </c>
      <c r="E576" s="166" t="s">
        <v>5</v>
      </c>
      <c r="F576" s="167" t="s">
        <v>1212</v>
      </c>
      <c r="H576" s="168">
        <v>13.72</v>
      </c>
      <c r="L576" s="164"/>
      <c r="M576" s="169"/>
      <c r="N576" s="170"/>
      <c r="O576" s="170"/>
      <c r="P576" s="170"/>
      <c r="Q576" s="170"/>
      <c r="R576" s="170"/>
      <c r="S576" s="170"/>
      <c r="T576" s="171"/>
      <c r="AT576" s="166" t="s">
        <v>190</v>
      </c>
      <c r="AU576" s="166" t="s">
        <v>79</v>
      </c>
      <c r="AV576" s="11" t="s">
        <v>79</v>
      </c>
      <c r="AW576" s="11" t="s">
        <v>32</v>
      </c>
      <c r="AX576" s="11" t="s">
        <v>69</v>
      </c>
      <c r="AY576" s="166" t="s">
        <v>129</v>
      </c>
    </row>
    <row r="577" spans="2:65" s="11" customFormat="1">
      <c r="B577" s="164"/>
      <c r="D577" s="165" t="s">
        <v>190</v>
      </c>
      <c r="E577" s="166" t="s">
        <v>5</v>
      </c>
      <c r="F577" s="167" t="s">
        <v>1213</v>
      </c>
      <c r="H577" s="168">
        <v>12.48</v>
      </c>
      <c r="L577" s="164"/>
      <c r="M577" s="169"/>
      <c r="N577" s="170"/>
      <c r="O577" s="170"/>
      <c r="P577" s="170"/>
      <c r="Q577" s="170"/>
      <c r="R577" s="170"/>
      <c r="S577" s="170"/>
      <c r="T577" s="171"/>
      <c r="AT577" s="166" t="s">
        <v>190</v>
      </c>
      <c r="AU577" s="166" t="s">
        <v>79</v>
      </c>
      <c r="AV577" s="11" t="s">
        <v>79</v>
      </c>
      <c r="AW577" s="11" t="s">
        <v>32</v>
      </c>
      <c r="AX577" s="11" t="s">
        <v>69</v>
      </c>
      <c r="AY577" s="166" t="s">
        <v>129</v>
      </c>
    </row>
    <row r="578" spans="2:65" s="11" customFormat="1">
      <c r="B578" s="164"/>
      <c r="D578" s="165" t="s">
        <v>190</v>
      </c>
      <c r="E578" s="166" t="s">
        <v>5</v>
      </c>
      <c r="F578" s="167" t="s">
        <v>1214</v>
      </c>
      <c r="H578" s="168">
        <v>16.59</v>
      </c>
      <c r="L578" s="164"/>
      <c r="M578" s="169"/>
      <c r="N578" s="170"/>
      <c r="O578" s="170"/>
      <c r="P578" s="170"/>
      <c r="Q578" s="170"/>
      <c r="R578" s="170"/>
      <c r="S578" s="170"/>
      <c r="T578" s="171"/>
      <c r="AT578" s="166" t="s">
        <v>190</v>
      </c>
      <c r="AU578" s="166" t="s">
        <v>79</v>
      </c>
      <c r="AV578" s="11" t="s">
        <v>79</v>
      </c>
      <c r="AW578" s="11" t="s">
        <v>32</v>
      </c>
      <c r="AX578" s="11" t="s">
        <v>69</v>
      </c>
      <c r="AY578" s="166" t="s">
        <v>129</v>
      </c>
    </row>
    <row r="579" spans="2:65" s="11" customFormat="1">
      <c r="B579" s="164"/>
      <c r="D579" s="165" t="s">
        <v>190</v>
      </c>
      <c r="E579" s="166" t="s">
        <v>5</v>
      </c>
      <c r="F579" s="167" t="s">
        <v>1215</v>
      </c>
      <c r="H579" s="168">
        <v>44.576000000000001</v>
      </c>
      <c r="L579" s="164"/>
      <c r="M579" s="169"/>
      <c r="N579" s="170"/>
      <c r="O579" s="170"/>
      <c r="P579" s="170"/>
      <c r="Q579" s="170"/>
      <c r="R579" s="170"/>
      <c r="S579" s="170"/>
      <c r="T579" s="171"/>
      <c r="AT579" s="166" t="s">
        <v>190</v>
      </c>
      <c r="AU579" s="166" t="s">
        <v>79</v>
      </c>
      <c r="AV579" s="11" t="s">
        <v>79</v>
      </c>
      <c r="AW579" s="11" t="s">
        <v>32</v>
      </c>
      <c r="AX579" s="11" t="s">
        <v>69</v>
      </c>
      <c r="AY579" s="166" t="s">
        <v>129</v>
      </c>
    </row>
    <row r="580" spans="2:65" s="11" customFormat="1">
      <c r="B580" s="164"/>
      <c r="D580" s="165" t="s">
        <v>190</v>
      </c>
      <c r="E580" s="166" t="s">
        <v>5</v>
      </c>
      <c r="F580" s="167" t="s">
        <v>1216</v>
      </c>
      <c r="H580" s="168">
        <v>30.8</v>
      </c>
      <c r="L580" s="164"/>
      <c r="M580" s="169"/>
      <c r="N580" s="170"/>
      <c r="O580" s="170"/>
      <c r="P580" s="170"/>
      <c r="Q580" s="170"/>
      <c r="R580" s="170"/>
      <c r="S580" s="170"/>
      <c r="T580" s="171"/>
      <c r="AT580" s="166" t="s">
        <v>190</v>
      </c>
      <c r="AU580" s="166" t="s">
        <v>79</v>
      </c>
      <c r="AV580" s="11" t="s">
        <v>79</v>
      </c>
      <c r="AW580" s="11" t="s">
        <v>32</v>
      </c>
      <c r="AX580" s="11" t="s">
        <v>69</v>
      </c>
      <c r="AY580" s="166" t="s">
        <v>129</v>
      </c>
    </row>
    <row r="581" spans="2:65" s="11" customFormat="1">
      <c r="B581" s="164"/>
      <c r="D581" s="165" t="s">
        <v>190</v>
      </c>
      <c r="E581" s="166" t="s">
        <v>5</v>
      </c>
      <c r="F581" s="167" t="s">
        <v>1217</v>
      </c>
      <c r="H581" s="168">
        <v>7.35</v>
      </c>
      <c r="L581" s="164"/>
      <c r="M581" s="169"/>
      <c r="N581" s="170"/>
      <c r="O581" s="170"/>
      <c r="P581" s="170"/>
      <c r="Q581" s="170"/>
      <c r="R581" s="170"/>
      <c r="S581" s="170"/>
      <c r="T581" s="171"/>
      <c r="AT581" s="166" t="s">
        <v>190</v>
      </c>
      <c r="AU581" s="166" t="s">
        <v>79</v>
      </c>
      <c r="AV581" s="11" t="s">
        <v>79</v>
      </c>
      <c r="AW581" s="11" t="s">
        <v>32</v>
      </c>
      <c r="AX581" s="11" t="s">
        <v>69</v>
      </c>
      <c r="AY581" s="166" t="s">
        <v>129</v>
      </c>
    </row>
    <row r="582" spans="2:65" s="11" customFormat="1">
      <c r="B582" s="164"/>
      <c r="D582" s="165" t="s">
        <v>190</v>
      </c>
      <c r="E582" s="166" t="s">
        <v>5</v>
      </c>
      <c r="F582" s="167" t="s">
        <v>1218</v>
      </c>
      <c r="H582" s="168">
        <v>30.95</v>
      </c>
      <c r="L582" s="164"/>
      <c r="M582" s="169"/>
      <c r="N582" s="170"/>
      <c r="O582" s="170"/>
      <c r="P582" s="170"/>
      <c r="Q582" s="170"/>
      <c r="R582" s="170"/>
      <c r="S582" s="170"/>
      <c r="T582" s="171"/>
      <c r="AT582" s="166" t="s">
        <v>190</v>
      </c>
      <c r="AU582" s="166" t="s">
        <v>79</v>
      </c>
      <c r="AV582" s="11" t="s">
        <v>79</v>
      </c>
      <c r="AW582" s="11" t="s">
        <v>32</v>
      </c>
      <c r="AX582" s="11" t="s">
        <v>69</v>
      </c>
      <c r="AY582" s="166" t="s">
        <v>129</v>
      </c>
    </row>
    <row r="583" spans="2:65" s="1" customFormat="1" ht="16.5" customHeight="1">
      <c r="B583" s="149"/>
      <c r="C583" s="172" t="s">
        <v>1219</v>
      </c>
      <c r="D583" s="172" t="s">
        <v>235</v>
      </c>
      <c r="E583" s="173" t="s">
        <v>1220</v>
      </c>
      <c r="F583" s="174" t="s">
        <v>1221</v>
      </c>
      <c r="G583" s="175" t="s">
        <v>243</v>
      </c>
      <c r="H583" s="176">
        <v>382.09199999999998</v>
      </c>
      <c r="I583" s="177"/>
      <c r="J583" s="177">
        <f>ROUND(I583*H583,2)</f>
        <v>0</v>
      </c>
      <c r="K583" s="174" t="s">
        <v>188</v>
      </c>
      <c r="L583" s="178"/>
      <c r="M583" s="179" t="s">
        <v>5</v>
      </c>
      <c r="N583" s="180" t="s">
        <v>40</v>
      </c>
      <c r="O583" s="158">
        <v>0</v>
      </c>
      <c r="P583" s="158">
        <f>O583*H583</f>
        <v>0</v>
      </c>
      <c r="Q583" s="158">
        <v>1.26E-2</v>
      </c>
      <c r="R583" s="158">
        <f>Q583*H583</f>
        <v>4.8143592000000002</v>
      </c>
      <c r="S583" s="158">
        <v>0</v>
      </c>
      <c r="T583" s="159">
        <f>S583*H583</f>
        <v>0</v>
      </c>
      <c r="AR583" s="21" t="s">
        <v>350</v>
      </c>
      <c r="AT583" s="21" t="s">
        <v>235</v>
      </c>
      <c r="AU583" s="21" t="s">
        <v>79</v>
      </c>
      <c r="AY583" s="21" t="s">
        <v>129</v>
      </c>
      <c r="BE583" s="160">
        <f>IF(N583="základní",J583,0)</f>
        <v>0</v>
      </c>
      <c r="BF583" s="160">
        <f>IF(N583="snížená",J583,0)</f>
        <v>0</v>
      </c>
      <c r="BG583" s="160">
        <f>IF(N583="zákl. přenesená",J583,0)</f>
        <v>0</v>
      </c>
      <c r="BH583" s="160">
        <f>IF(N583="sníž. přenesená",J583,0)</f>
        <v>0</v>
      </c>
      <c r="BI583" s="160">
        <f>IF(N583="nulová",J583,0)</f>
        <v>0</v>
      </c>
      <c r="BJ583" s="21" t="s">
        <v>77</v>
      </c>
      <c r="BK583" s="160">
        <f>ROUND(I583*H583,2)</f>
        <v>0</v>
      </c>
      <c r="BL583" s="21" t="s">
        <v>271</v>
      </c>
      <c r="BM583" s="21" t="s">
        <v>1222</v>
      </c>
    </row>
    <row r="584" spans="2:65" s="11" customFormat="1">
      <c r="B584" s="164"/>
      <c r="D584" s="165" t="s">
        <v>190</v>
      </c>
      <c r="F584" s="167" t="s">
        <v>1223</v>
      </c>
      <c r="H584" s="168">
        <v>382.09199999999998</v>
      </c>
      <c r="L584" s="164"/>
      <c r="M584" s="169"/>
      <c r="N584" s="170"/>
      <c r="O584" s="170"/>
      <c r="P584" s="170"/>
      <c r="Q584" s="170"/>
      <c r="R584" s="170"/>
      <c r="S584" s="170"/>
      <c r="T584" s="171"/>
      <c r="AT584" s="166" t="s">
        <v>190</v>
      </c>
      <c r="AU584" s="166" t="s">
        <v>79</v>
      </c>
      <c r="AV584" s="11" t="s">
        <v>79</v>
      </c>
      <c r="AW584" s="11" t="s">
        <v>6</v>
      </c>
      <c r="AX584" s="11" t="s">
        <v>77</v>
      </c>
      <c r="AY584" s="166" t="s">
        <v>129</v>
      </c>
    </row>
    <row r="585" spans="2:65" s="1" customFormat="1" ht="25.5" customHeight="1">
      <c r="B585" s="149"/>
      <c r="C585" s="150" t="s">
        <v>1224</v>
      </c>
      <c r="D585" s="150" t="s">
        <v>131</v>
      </c>
      <c r="E585" s="151" t="s">
        <v>1225</v>
      </c>
      <c r="F585" s="152" t="s">
        <v>1226</v>
      </c>
      <c r="G585" s="153" t="s">
        <v>243</v>
      </c>
      <c r="H585" s="154">
        <v>347.35599999999999</v>
      </c>
      <c r="I585" s="155"/>
      <c r="J585" s="155">
        <f>ROUND(I585*H585,2)</f>
        <v>0</v>
      </c>
      <c r="K585" s="152" t="s">
        <v>188</v>
      </c>
      <c r="L585" s="35"/>
      <c r="M585" s="156" t="s">
        <v>5</v>
      </c>
      <c r="N585" s="157" t="s">
        <v>40</v>
      </c>
      <c r="O585" s="158">
        <v>0.13</v>
      </c>
      <c r="P585" s="158">
        <f>O585*H585</f>
        <v>45.156280000000002</v>
      </c>
      <c r="Q585" s="158">
        <v>0</v>
      </c>
      <c r="R585" s="158">
        <f>Q585*H585</f>
        <v>0</v>
      </c>
      <c r="S585" s="158">
        <v>0</v>
      </c>
      <c r="T585" s="159">
        <f>S585*H585</f>
        <v>0</v>
      </c>
      <c r="AR585" s="21" t="s">
        <v>271</v>
      </c>
      <c r="AT585" s="21" t="s">
        <v>131</v>
      </c>
      <c r="AU585" s="21" t="s">
        <v>79</v>
      </c>
      <c r="AY585" s="21" t="s">
        <v>129</v>
      </c>
      <c r="BE585" s="160">
        <f>IF(N585="základní",J585,0)</f>
        <v>0</v>
      </c>
      <c r="BF585" s="160">
        <f>IF(N585="snížená",J585,0)</f>
        <v>0</v>
      </c>
      <c r="BG585" s="160">
        <f>IF(N585="zákl. přenesená",J585,0)</f>
        <v>0</v>
      </c>
      <c r="BH585" s="160">
        <f>IF(N585="sníž. přenesená",J585,0)</f>
        <v>0</v>
      </c>
      <c r="BI585" s="160">
        <f>IF(N585="nulová",J585,0)</f>
        <v>0</v>
      </c>
      <c r="BJ585" s="21" t="s">
        <v>77</v>
      </c>
      <c r="BK585" s="160">
        <f>ROUND(I585*H585,2)</f>
        <v>0</v>
      </c>
      <c r="BL585" s="21" t="s">
        <v>271</v>
      </c>
      <c r="BM585" s="21" t="s">
        <v>1227</v>
      </c>
    </row>
    <row r="586" spans="2:65" s="1" customFormat="1" ht="16.5" customHeight="1">
      <c r="B586" s="149"/>
      <c r="C586" s="150" t="s">
        <v>1228</v>
      </c>
      <c r="D586" s="150" t="s">
        <v>131</v>
      </c>
      <c r="E586" s="151" t="s">
        <v>1229</v>
      </c>
      <c r="F586" s="152" t="s">
        <v>1230</v>
      </c>
      <c r="G586" s="153" t="s">
        <v>317</v>
      </c>
      <c r="H586" s="154">
        <v>23.1</v>
      </c>
      <c r="I586" s="155"/>
      <c r="J586" s="155">
        <f>ROUND(I586*H586,2)</f>
        <v>0</v>
      </c>
      <c r="K586" s="152" t="s">
        <v>188</v>
      </c>
      <c r="L586" s="35"/>
      <c r="M586" s="156" t="s">
        <v>5</v>
      </c>
      <c r="N586" s="157" t="s">
        <v>40</v>
      </c>
      <c r="O586" s="158">
        <v>0.248</v>
      </c>
      <c r="P586" s="158">
        <f>O586*H586</f>
        <v>5.7288000000000006</v>
      </c>
      <c r="Q586" s="158">
        <v>3.1E-4</v>
      </c>
      <c r="R586" s="158">
        <f>Q586*H586</f>
        <v>7.1610000000000007E-3</v>
      </c>
      <c r="S586" s="158">
        <v>0</v>
      </c>
      <c r="T586" s="159">
        <f>S586*H586</f>
        <v>0</v>
      </c>
      <c r="AR586" s="21" t="s">
        <v>271</v>
      </c>
      <c r="AT586" s="21" t="s">
        <v>131</v>
      </c>
      <c r="AU586" s="21" t="s">
        <v>79</v>
      </c>
      <c r="AY586" s="21" t="s">
        <v>129</v>
      </c>
      <c r="BE586" s="160">
        <f>IF(N586="základní",J586,0)</f>
        <v>0</v>
      </c>
      <c r="BF586" s="160">
        <f>IF(N586="snížená",J586,0)</f>
        <v>0</v>
      </c>
      <c r="BG586" s="160">
        <f>IF(N586="zákl. přenesená",J586,0)</f>
        <v>0</v>
      </c>
      <c r="BH586" s="160">
        <f>IF(N586="sníž. přenesená",J586,0)</f>
        <v>0</v>
      </c>
      <c r="BI586" s="160">
        <f>IF(N586="nulová",J586,0)</f>
        <v>0</v>
      </c>
      <c r="BJ586" s="21" t="s">
        <v>77</v>
      </c>
      <c r="BK586" s="160">
        <f>ROUND(I586*H586,2)</f>
        <v>0</v>
      </c>
      <c r="BL586" s="21" t="s">
        <v>271</v>
      </c>
      <c r="BM586" s="21" t="s">
        <v>1231</v>
      </c>
    </row>
    <row r="587" spans="2:65" s="11" customFormat="1">
      <c r="B587" s="164"/>
      <c r="D587" s="165" t="s">
        <v>190</v>
      </c>
      <c r="E587" s="166" t="s">
        <v>5</v>
      </c>
      <c r="F587" s="167" t="s">
        <v>1232</v>
      </c>
      <c r="H587" s="168">
        <v>23.1</v>
      </c>
      <c r="L587" s="164"/>
      <c r="M587" s="169"/>
      <c r="N587" s="170"/>
      <c r="O587" s="170"/>
      <c r="P587" s="170"/>
      <c r="Q587" s="170"/>
      <c r="R587" s="170"/>
      <c r="S587" s="170"/>
      <c r="T587" s="171"/>
      <c r="AT587" s="166" t="s">
        <v>190</v>
      </c>
      <c r="AU587" s="166" t="s">
        <v>79</v>
      </c>
      <c r="AV587" s="11" t="s">
        <v>79</v>
      </c>
      <c r="AW587" s="11" t="s">
        <v>32</v>
      </c>
      <c r="AX587" s="11" t="s">
        <v>77</v>
      </c>
      <c r="AY587" s="166" t="s">
        <v>129</v>
      </c>
    </row>
    <row r="588" spans="2:65" s="1" customFormat="1" ht="16.5" customHeight="1">
      <c r="B588" s="149"/>
      <c r="C588" s="150" t="s">
        <v>1233</v>
      </c>
      <c r="D588" s="150" t="s">
        <v>131</v>
      </c>
      <c r="E588" s="151" t="s">
        <v>1234</v>
      </c>
      <c r="F588" s="152" t="s">
        <v>1235</v>
      </c>
      <c r="G588" s="153" t="s">
        <v>317</v>
      </c>
      <c r="H588" s="154">
        <v>186.46</v>
      </c>
      <c r="I588" s="155"/>
      <c r="J588" s="155">
        <f>ROUND(I588*H588,2)</f>
        <v>0</v>
      </c>
      <c r="K588" s="152" t="s">
        <v>188</v>
      </c>
      <c r="L588" s="35"/>
      <c r="M588" s="156" t="s">
        <v>5</v>
      </c>
      <c r="N588" s="157" t="s">
        <v>40</v>
      </c>
      <c r="O588" s="158">
        <v>0.16</v>
      </c>
      <c r="P588" s="158">
        <f>O588*H588</f>
        <v>29.833600000000001</v>
      </c>
      <c r="Q588" s="158">
        <v>2.5999999999999998E-4</v>
      </c>
      <c r="R588" s="158">
        <f>Q588*H588</f>
        <v>4.8479599999999998E-2</v>
      </c>
      <c r="S588" s="158">
        <v>0</v>
      </c>
      <c r="T588" s="159">
        <f>S588*H588</f>
        <v>0</v>
      </c>
      <c r="AR588" s="21" t="s">
        <v>271</v>
      </c>
      <c r="AT588" s="21" t="s">
        <v>131</v>
      </c>
      <c r="AU588" s="21" t="s">
        <v>79</v>
      </c>
      <c r="AY588" s="21" t="s">
        <v>129</v>
      </c>
      <c r="BE588" s="160">
        <f>IF(N588="základní",J588,0)</f>
        <v>0</v>
      </c>
      <c r="BF588" s="160">
        <f>IF(N588="snížená",J588,0)</f>
        <v>0</v>
      </c>
      <c r="BG588" s="160">
        <f>IF(N588="zákl. přenesená",J588,0)</f>
        <v>0</v>
      </c>
      <c r="BH588" s="160">
        <f>IF(N588="sníž. přenesená",J588,0)</f>
        <v>0</v>
      </c>
      <c r="BI588" s="160">
        <f>IF(N588="nulová",J588,0)</f>
        <v>0</v>
      </c>
      <c r="BJ588" s="21" t="s">
        <v>77</v>
      </c>
      <c r="BK588" s="160">
        <f>ROUND(I588*H588,2)</f>
        <v>0</v>
      </c>
      <c r="BL588" s="21" t="s">
        <v>271</v>
      </c>
      <c r="BM588" s="21" t="s">
        <v>1236</v>
      </c>
    </row>
    <row r="589" spans="2:65" s="11" customFormat="1">
      <c r="B589" s="164"/>
      <c r="D589" s="165" t="s">
        <v>190</v>
      </c>
      <c r="E589" s="166" t="s">
        <v>5</v>
      </c>
      <c r="F589" s="167" t="s">
        <v>1237</v>
      </c>
      <c r="H589" s="168">
        <v>16.899999999999999</v>
      </c>
      <c r="L589" s="164"/>
      <c r="M589" s="169"/>
      <c r="N589" s="170"/>
      <c r="O589" s="170"/>
      <c r="P589" s="170"/>
      <c r="Q589" s="170"/>
      <c r="R589" s="170"/>
      <c r="S589" s="170"/>
      <c r="T589" s="171"/>
      <c r="AT589" s="166" t="s">
        <v>190</v>
      </c>
      <c r="AU589" s="166" t="s">
        <v>79</v>
      </c>
      <c r="AV589" s="11" t="s">
        <v>79</v>
      </c>
      <c r="AW589" s="11" t="s">
        <v>32</v>
      </c>
      <c r="AX589" s="11" t="s">
        <v>69</v>
      </c>
      <c r="AY589" s="166" t="s">
        <v>129</v>
      </c>
    </row>
    <row r="590" spans="2:65" s="11" customFormat="1">
      <c r="B590" s="164"/>
      <c r="D590" s="165" t="s">
        <v>190</v>
      </c>
      <c r="E590" s="166" t="s">
        <v>5</v>
      </c>
      <c r="F590" s="167" t="s">
        <v>1238</v>
      </c>
      <c r="H590" s="168">
        <v>19.7</v>
      </c>
      <c r="L590" s="164"/>
      <c r="M590" s="169"/>
      <c r="N590" s="170"/>
      <c r="O590" s="170"/>
      <c r="P590" s="170"/>
      <c r="Q590" s="170"/>
      <c r="R590" s="170"/>
      <c r="S590" s="170"/>
      <c r="T590" s="171"/>
      <c r="AT590" s="166" t="s">
        <v>190</v>
      </c>
      <c r="AU590" s="166" t="s">
        <v>79</v>
      </c>
      <c r="AV590" s="11" t="s">
        <v>79</v>
      </c>
      <c r="AW590" s="11" t="s">
        <v>32</v>
      </c>
      <c r="AX590" s="11" t="s">
        <v>69</v>
      </c>
      <c r="AY590" s="166" t="s">
        <v>129</v>
      </c>
    </row>
    <row r="591" spans="2:65" s="11" customFormat="1">
      <c r="B591" s="164"/>
      <c r="D591" s="165" t="s">
        <v>190</v>
      </c>
      <c r="E591" s="166" t="s">
        <v>5</v>
      </c>
      <c r="F591" s="167" t="s">
        <v>1239</v>
      </c>
      <c r="H591" s="168">
        <v>17.2</v>
      </c>
      <c r="L591" s="164"/>
      <c r="M591" s="169"/>
      <c r="N591" s="170"/>
      <c r="O591" s="170"/>
      <c r="P591" s="170"/>
      <c r="Q591" s="170"/>
      <c r="R591" s="170"/>
      <c r="S591" s="170"/>
      <c r="T591" s="171"/>
      <c r="AT591" s="166" t="s">
        <v>190</v>
      </c>
      <c r="AU591" s="166" t="s">
        <v>79</v>
      </c>
      <c r="AV591" s="11" t="s">
        <v>79</v>
      </c>
      <c r="AW591" s="11" t="s">
        <v>32</v>
      </c>
      <c r="AX591" s="11" t="s">
        <v>69</v>
      </c>
      <c r="AY591" s="166" t="s">
        <v>129</v>
      </c>
    </row>
    <row r="592" spans="2:65" s="11" customFormat="1">
      <c r="B592" s="164"/>
      <c r="D592" s="165" t="s">
        <v>190</v>
      </c>
      <c r="E592" s="166" t="s">
        <v>5</v>
      </c>
      <c r="F592" s="167" t="s">
        <v>1240</v>
      </c>
      <c r="H592" s="168">
        <v>31.5</v>
      </c>
      <c r="L592" s="164"/>
      <c r="M592" s="169"/>
      <c r="N592" s="170"/>
      <c r="O592" s="170"/>
      <c r="P592" s="170"/>
      <c r="Q592" s="170"/>
      <c r="R592" s="170"/>
      <c r="S592" s="170"/>
      <c r="T592" s="171"/>
      <c r="AT592" s="166" t="s">
        <v>190</v>
      </c>
      <c r="AU592" s="166" t="s">
        <v>79</v>
      </c>
      <c r="AV592" s="11" t="s">
        <v>79</v>
      </c>
      <c r="AW592" s="11" t="s">
        <v>32</v>
      </c>
      <c r="AX592" s="11" t="s">
        <v>69</v>
      </c>
      <c r="AY592" s="166" t="s">
        <v>129</v>
      </c>
    </row>
    <row r="593" spans="2:65" s="11" customFormat="1">
      <c r="B593" s="164"/>
      <c r="D593" s="165" t="s">
        <v>190</v>
      </c>
      <c r="E593" s="166" t="s">
        <v>5</v>
      </c>
      <c r="F593" s="167" t="s">
        <v>1241</v>
      </c>
      <c r="H593" s="168">
        <v>15.6</v>
      </c>
      <c r="L593" s="164"/>
      <c r="M593" s="169"/>
      <c r="N593" s="170"/>
      <c r="O593" s="170"/>
      <c r="P593" s="170"/>
      <c r="Q593" s="170"/>
      <c r="R593" s="170"/>
      <c r="S593" s="170"/>
      <c r="T593" s="171"/>
      <c r="AT593" s="166" t="s">
        <v>190</v>
      </c>
      <c r="AU593" s="166" t="s">
        <v>79</v>
      </c>
      <c r="AV593" s="11" t="s">
        <v>79</v>
      </c>
      <c r="AW593" s="11" t="s">
        <v>32</v>
      </c>
      <c r="AX593" s="11" t="s">
        <v>69</v>
      </c>
      <c r="AY593" s="166" t="s">
        <v>129</v>
      </c>
    </row>
    <row r="594" spans="2:65" s="11" customFormat="1">
      <c r="B594" s="164"/>
      <c r="D594" s="165" t="s">
        <v>190</v>
      </c>
      <c r="E594" s="166" t="s">
        <v>5</v>
      </c>
      <c r="F594" s="167" t="s">
        <v>1242</v>
      </c>
      <c r="H594" s="168">
        <v>7.2</v>
      </c>
      <c r="L594" s="164"/>
      <c r="M594" s="169"/>
      <c r="N594" s="170"/>
      <c r="O594" s="170"/>
      <c r="P594" s="170"/>
      <c r="Q594" s="170"/>
      <c r="R594" s="170"/>
      <c r="S594" s="170"/>
      <c r="T594" s="171"/>
      <c r="AT594" s="166" t="s">
        <v>190</v>
      </c>
      <c r="AU594" s="166" t="s">
        <v>79</v>
      </c>
      <c r="AV594" s="11" t="s">
        <v>79</v>
      </c>
      <c r="AW594" s="11" t="s">
        <v>32</v>
      </c>
      <c r="AX594" s="11" t="s">
        <v>69</v>
      </c>
      <c r="AY594" s="166" t="s">
        <v>129</v>
      </c>
    </row>
    <row r="595" spans="2:65" s="11" customFormat="1">
      <c r="B595" s="164"/>
      <c r="D595" s="165" t="s">
        <v>190</v>
      </c>
      <c r="E595" s="166" t="s">
        <v>5</v>
      </c>
      <c r="F595" s="167" t="s">
        <v>1243</v>
      </c>
      <c r="H595" s="168">
        <v>8.8000000000000007</v>
      </c>
      <c r="L595" s="164"/>
      <c r="M595" s="169"/>
      <c r="N595" s="170"/>
      <c r="O595" s="170"/>
      <c r="P595" s="170"/>
      <c r="Q595" s="170"/>
      <c r="R595" s="170"/>
      <c r="S595" s="170"/>
      <c r="T595" s="171"/>
      <c r="AT595" s="166" t="s">
        <v>190</v>
      </c>
      <c r="AU595" s="166" t="s">
        <v>79</v>
      </c>
      <c r="AV595" s="11" t="s">
        <v>79</v>
      </c>
      <c r="AW595" s="11" t="s">
        <v>32</v>
      </c>
      <c r="AX595" s="11" t="s">
        <v>69</v>
      </c>
      <c r="AY595" s="166" t="s">
        <v>129</v>
      </c>
    </row>
    <row r="596" spans="2:65" s="11" customFormat="1">
      <c r="B596" s="164"/>
      <c r="D596" s="165" t="s">
        <v>190</v>
      </c>
      <c r="E596" s="166" t="s">
        <v>5</v>
      </c>
      <c r="F596" s="167" t="s">
        <v>1244</v>
      </c>
      <c r="H596" s="168">
        <v>7.9</v>
      </c>
      <c r="L596" s="164"/>
      <c r="M596" s="169"/>
      <c r="N596" s="170"/>
      <c r="O596" s="170"/>
      <c r="P596" s="170"/>
      <c r="Q596" s="170"/>
      <c r="R596" s="170"/>
      <c r="S596" s="170"/>
      <c r="T596" s="171"/>
      <c r="AT596" s="166" t="s">
        <v>190</v>
      </c>
      <c r="AU596" s="166" t="s">
        <v>79</v>
      </c>
      <c r="AV596" s="11" t="s">
        <v>79</v>
      </c>
      <c r="AW596" s="11" t="s">
        <v>32</v>
      </c>
      <c r="AX596" s="11" t="s">
        <v>69</v>
      </c>
      <c r="AY596" s="166" t="s">
        <v>129</v>
      </c>
    </row>
    <row r="597" spans="2:65" s="11" customFormat="1">
      <c r="B597" s="164"/>
      <c r="D597" s="165" t="s">
        <v>190</v>
      </c>
      <c r="E597" s="166" t="s">
        <v>5</v>
      </c>
      <c r="F597" s="167" t="s">
        <v>1245</v>
      </c>
      <c r="H597" s="168">
        <v>22.56</v>
      </c>
      <c r="L597" s="164"/>
      <c r="M597" s="169"/>
      <c r="N597" s="170"/>
      <c r="O597" s="170"/>
      <c r="P597" s="170"/>
      <c r="Q597" s="170"/>
      <c r="R597" s="170"/>
      <c r="S597" s="170"/>
      <c r="T597" s="171"/>
      <c r="AT597" s="166" t="s">
        <v>190</v>
      </c>
      <c r="AU597" s="166" t="s">
        <v>79</v>
      </c>
      <c r="AV597" s="11" t="s">
        <v>79</v>
      </c>
      <c r="AW597" s="11" t="s">
        <v>32</v>
      </c>
      <c r="AX597" s="11" t="s">
        <v>69</v>
      </c>
      <c r="AY597" s="166" t="s">
        <v>129</v>
      </c>
    </row>
    <row r="598" spans="2:65" s="11" customFormat="1">
      <c r="B598" s="164"/>
      <c r="D598" s="165" t="s">
        <v>190</v>
      </c>
      <c r="E598" s="166" t="s">
        <v>5</v>
      </c>
      <c r="F598" s="167" t="s">
        <v>1246</v>
      </c>
      <c r="H598" s="168">
        <v>18</v>
      </c>
      <c r="L598" s="164"/>
      <c r="M598" s="169"/>
      <c r="N598" s="170"/>
      <c r="O598" s="170"/>
      <c r="P598" s="170"/>
      <c r="Q598" s="170"/>
      <c r="R598" s="170"/>
      <c r="S598" s="170"/>
      <c r="T598" s="171"/>
      <c r="AT598" s="166" t="s">
        <v>190</v>
      </c>
      <c r="AU598" s="166" t="s">
        <v>79</v>
      </c>
      <c r="AV598" s="11" t="s">
        <v>79</v>
      </c>
      <c r="AW598" s="11" t="s">
        <v>32</v>
      </c>
      <c r="AX598" s="11" t="s">
        <v>69</v>
      </c>
      <c r="AY598" s="166" t="s">
        <v>129</v>
      </c>
    </row>
    <row r="599" spans="2:65" s="11" customFormat="1">
      <c r="B599" s="164"/>
      <c r="D599" s="165" t="s">
        <v>190</v>
      </c>
      <c r="E599" s="166" t="s">
        <v>5</v>
      </c>
      <c r="F599" s="167" t="s">
        <v>1247</v>
      </c>
      <c r="H599" s="168">
        <v>5.6</v>
      </c>
      <c r="L599" s="164"/>
      <c r="M599" s="169"/>
      <c r="N599" s="170"/>
      <c r="O599" s="170"/>
      <c r="P599" s="170"/>
      <c r="Q599" s="170"/>
      <c r="R599" s="170"/>
      <c r="S599" s="170"/>
      <c r="T599" s="171"/>
      <c r="AT599" s="166" t="s">
        <v>190</v>
      </c>
      <c r="AU599" s="166" t="s">
        <v>79</v>
      </c>
      <c r="AV599" s="11" t="s">
        <v>79</v>
      </c>
      <c r="AW599" s="11" t="s">
        <v>32</v>
      </c>
      <c r="AX599" s="11" t="s">
        <v>69</v>
      </c>
      <c r="AY599" s="166" t="s">
        <v>129</v>
      </c>
    </row>
    <row r="600" spans="2:65" s="11" customFormat="1">
      <c r="B600" s="164"/>
      <c r="D600" s="165" t="s">
        <v>190</v>
      </c>
      <c r="E600" s="166" t="s">
        <v>5</v>
      </c>
      <c r="F600" s="167" t="s">
        <v>1248</v>
      </c>
      <c r="H600" s="168">
        <v>15.5</v>
      </c>
      <c r="L600" s="164"/>
      <c r="M600" s="169"/>
      <c r="N600" s="170"/>
      <c r="O600" s="170"/>
      <c r="P600" s="170"/>
      <c r="Q600" s="170"/>
      <c r="R600" s="170"/>
      <c r="S600" s="170"/>
      <c r="T600" s="171"/>
      <c r="AT600" s="166" t="s">
        <v>190</v>
      </c>
      <c r="AU600" s="166" t="s">
        <v>79</v>
      </c>
      <c r="AV600" s="11" t="s">
        <v>79</v>
      </c>
      <c r="AW600" s="11" t="s">
        <v>32</v>
      </c>
      <c r="AX600" s="11" t="s">
        <v>69</v>
      </c>
      <c r="AY600" s="166" t="s">
        <v>129</v>
      </c>
    </row>
    <row r="601" spans="2:65" s="1" customFormat="1" ht="16.5" customHeight="1">
      <c r="B601" s="149"/>
      <c r="C601" s="150" t="s">
        <v>1249</v>
      </c>
      <c r="D601" s="150" t="s">
        <v>131</v>
      </c>
      <c r="E601" s="151" t="s">
        <v>1250</v>
      </c>
      <c r="F601" s="152" t="s">
        <v>1251</v>
      </c>
      <c r="G601" s="153" t="s">
        <v>243</v>
      </c>
      <c r="H601" s="154">
        <v>347.35599999999999</v>
      </c>
      <c r="I601" s="155"/>
      <c r="J601" s="155">
        <f>ROUND(I601*H601,2)</f>
        <v>0</v>
      </c>
      <c r="K601" s="152" t="s">
        <v>188</v>
      </c>
      <c r="L601" s="35"/>
      <c r="M601" s="156" t="s">
        <v>5</v>
      </c>
      <c r="N601" s="157" t="s">
        <v>40</v>
      </c>
      <c r="O601" s="158">
        <v>4.3999999999999997E-2</v>
      </c>
      <c r="P601" s="158">
        <f>O601*H601</f>
        <v>15.283663999999998</v>
      </c>
      <c r="Q601" s="158">
        <v>2.9999999999999997E-4</v>
      </c>
      <c r="R601" s="158">
        <f>Q601*H601</f>
        <v>0.10420679999999999</v>
      </c>
      <c r="S601" s="158">
        <v>0</v>
      </c>
      <c r="T601" s="159">
        <f>S601*H601</f>
        <v>0</v>
      </c>
      <c r="AR601" s="21" t="s">
        <v>271</v>
      </c>
      <c r="AT601" s="21" t="s">
        <v>131</v>
      </c>
      <c r="AU601" s="21" t="s">
        <v>79</v>
      </c>
      <c r="AY601" s="21" t="s">
        <v>129</v>
      </c>
      <c r="BE601" s="160">
        <f>IF(N601="základní",J601,0)</f>
        <v>0</v>
      </c>
      <c r="BF601" s="160">
        <f>IF(N601="snížená",J601,0)</f>
        <v>0</v>
      </c>
      <c r="BG601" s="160">
        <f>IF(N601="zákl. přenesená",J601,0)</f>
        <v>0</v>
      </c>
      <c r="BH601" s="160">
        <f>IF(N601="sníž. přenesená",J601,0)</f>
        <v>0</v>
      </c>
      <c r="BI601" s="160">
        <f>IF(N601="nulová",J601,0)</f>
        <v>0</v>
      </c>
      <c r="BJ601" s="21" t="s">
        <v>77</v>
      </c>
      <c r="BK601" s="160">
        <f>ROUND(I601*H601,2)</f>
        <v>0</v>
      </c>
      <c r="BL601" s="21" t="s">
        <v>271</v>
      </c>
      <c r="BM601" s="21" t="s">
        <v>1252</v>
      </c>
    </row>
    <row r="602" spans="2:65" s="1" customFormat="1" ht="16.5" customHeight="1">
      <c r="B602" s="149"/>
      <c r="C602" s="150" t="s">
        <v>1253</v>
      </c>
      <c r="D602" s="150" t="s">
        <v>131</v>
      </c>
      <c r="E602" s="151" t="s">
        <v>1254</v>
      </c>
      <c r="F602" s="152" t="s">
        <v>1255</v>
      </c>
      <c r="G602" s="153" t="s">
        <v>317</v>
      </c>
      <c r="H602" s="154">
        <v>373.06</v>
      </c>
      <c r="I602" s="155"/>
      <c r="J602" s="155">
        <f>ROUND(I602*H602,2)</f>
        <v>0</v>
      </c>
      <c r="K602" s="152" t="s">
        <v>188</v>
      </c>
      <c r="L602" s="35"/>
      <c r="M602" s="156" t="s">
        <v>5</v>
      </c>
      <c r="N602" s="157" t="s">
        <v>40</v>
      </c>
      <c r="O602" s="158">
        <v>5.5E-2</v>
      </c>
      <c r="P602" s="158">
        <f>O602*H602</f>
        <v>20.5183</v>
      </c>
      <c r="Q602" s="158">
        <v>3.0000000000000001E-5</v>
      </c>
      <c r="R602" s="158">
        <f>Q602*H602</f>
        <v>1.11918E-2</v>
      </c>
      <c r="S602" s="158">
        <v>0</v>
      </c>
      <c r="T602" s="159">
        <f>S602*H602</f>
        <v>0</v>
      </c>
      <c r="AR602" s="21" t="s">
        <v>271</v>
      </c>
      <c r="AT602" s="21" t="s">
        <v>131</v>
      </c>
      <c r="AU602" s="21" t="s">
        <v>79</v>
      </c>
      <c r="AY602" s="21" t="s">
        <v>129</v>
      </c>
      <c r="BE602" s="160">
        <f>IF(N602="základní",J602,0)</f>
        <v>0</v>
      </c>
      <c r="BF602" s="160">
        <f>IF(N602="snížená",J602,0)</f>
        <v>0</v>
      </c>
      <c r="BG602" s="160">
        <f>IF(N602="zákl. přenesená",J602,0)</f>
        <v>0</v>
      </c>
      <c r="BH602" s="160">
        <f>IF(N602="sníž. přenesená",J602,0)</f>
        <v>0</v>
      </c>
      <c r="BI602" s="160">
        <f>IF(N602="nulová",J602,0)</f>
        <v>0</v>
      </c>
      <c r="BJ602" s="21" t="s">
        <v>77</v>
      </c>
      <c r="BK602" s="160">
        <f>ROUND(I602*H602,2)</f>
        <v>0</v>
      </c>
      <c r="BL602" s="21" t="s">
        <v>271</v>
      </c>
      <c r="BM602" s="21" t="s">
        <v>1256</v>
      </c>
    </row>
    <row r="603" spans="2:65" s="11" customFormat="1">
      <c r="B603" s="164"/>
      <c r="D603" s="165" t="s">
        <v>190</v>
      </c>
      <c r="E603" s="166" t="s">
        <v>5</v>
      </c>
      <c r="F603" s="167" t="s">
        <v>1257</v>
      </c>
      <c r="H603" s="168">
        <v>373.06</v>
      </c>
      <c r="L603" s="164"/>
      <c r="M603" s="169"/>
      <c r="N603" s="170"/>
      <c r="O603" s="170"/>
      <c r="P603" s="170"/>
      <c r="Q603" s="170"/>
      <c r="R603" s="170"/>
      <c r="S603" s="170"/>
      <c r="T603" s="171"/>
      <c r="AT603" s="166" t="s">
        <v>190</v>
      </c>
      <c r="AU603" s="166" t="s">
        <v>79</v>
      </c>
      <c r="AV603" s="11" t="s">
        <v>79</v>
      </c>
      <c r="AW603" s="11" t="s">
        <v>32</v>
      </c>
      <c r="AX603" s="11" t="s">
        <v>77</v>
      </c>
      <c r="AY603" s="166" t="s">
        <v>129</v>
      </c>
    </row>
    <row r="604" spans="2:65" s="1" customFormat="1" ht="16.5" customHeight="1">
      <c r="B604" s="149"/>
      <c r="C604" s="150" t="s">
        <v>1258</v>
      </c>
      <c r="D604" s="150" t="s">
        <v>131</v>
      </c>
      <c r="E604" s="151" t="s">
        <v>1259</v>
      </c>
      <c r="F604" s="152" t="s">
        <v>1260</v>
      </c>
      <c r="G604" s="153" t="s">
        <v>735</v>
      </c>
      <c r="H604" s="154">
        <v>2627.8910000000001</v>
      </c>
      <c r="I604" s="155"/>
      <c r="J604" s="155">
        <f>ROUND(I604*H604,2)</f>
        <v>0</v>
      </c>
      <c r="K604" s="152" t="s">
        <v>188</v>
      </c>
      <c r="L604" s="35"/>
      <c r="M604" s="156" t="s">
        <v>5</v>
      </c>
      <c r="N604" s="157" t="s">
        <v>40</v>
      </c>
      <c r="O604" s="158">
        <v>0</v>
      </c>
      <c r="P604" s="158">
        <f>O604*H604</f>
        <v>0</v>
      </c>
      <c r="Q604" s="158">
        <v>0</v>
      </c>
      <c r="R604" s="158">
        <f>Q604*H604</f>
        <v>0</v>
      </c>
      <c r="S604" s="158">
        <v>0</v>
      </c>
      <c r="T604" s="159">
        <f>S604*H604</f>
        <v>0</v>
      </c>
      <c r="AR604" s="21" t="s">
        <v>271</v>
      </c>
      <c r="AT604" s="21" t="s">
        <v>131</v>
      </c>
      <c r="AU604" s="21" t="s">
        <v>79</v>
      </c>
      <c r="AY604" s="21" t="s">
        <v>129</v>
      </c>
      <c r="BE604" s="160">
        <f>IF(N604="základní",J604,0)</f>
        <v>0</v>
      </c>
      <c r="BF604" s="160">
        <f>IF(N604="snížená",J604,0)</f>
        <v>0</v>
      </c>
      <c r="BG604" s="160">
        <f>IF(N604="zákl. přenesená",J604,0)</f>
        <v>0</v>
      </c>
      <c r="BH604" s="160">
        <f>IF(N604="sníž. přenesená",J604,0)</f>
        <v>0</v>
      </c>
      <c r="BI604" s="160">
        <f>IF(N604="nulová",J604,0)</f>
        <v>0</v>
      </c>
      <c r="BJ604" s="21" t="s">
        <v>77</v>
      </c>
      <c r="BK604" s="160">
        <f>ROUND(I604*H604,2)</f>
        <v>0</v>
      </c>
      <c r="BL604" s="21" t="s">
        <v>271</v>
      </c>
      <c r="BM604" s="21" t="s">
        <v>1261</v>
      </c>
    </row>
    <row r="605" spans="2:65" s="10" customFormat="1" ht="29.85" customHeight="1">
      <c r="B605" s="137"/>
      <c r="D605" s="138" t="s">
        <v>68</v>
      </c>
      <c r="E605" s="147" t="s">
        <v>1262</v>
      </c>
      <c r="F605" s="147" t="s">
        <v>1263</v>
      </c>
      <c r="J605" s="148">
        <f>BK605</f>
        <v>0</v>
      </c>
      <c r="L605" s="137"/>
      <c r="M605" s="141"/>
      <c r="N605" s="142"/>
      <c r="O605" s="142"/>
      <c r="P605" s="143">
        <f>SUM(P606:P626)</f>
        <v>266.89639499999998</v>
      </c>
      <c r="Q605" s="142"/>
      <c r="R605" s="143">
        <f>SUM(R606:R626)</f>
        <v>0.46736595999999997</v>
      </c>
      <c r="S605" s="142"/>
      <c r="T605" s="144">
        <f>SUM(T606:T626)</f>
        <v>0</v>
      </c>
      <c r="AR605" s="138" t="s">
        <v>79</v>
      </c>
      <c r="AT605" s="145" t="s">
        <v>68</v>
      </c>
      <c r="AU605" s="145" t="s">
        <v>77</v>
      </c>
      <c r="AY605" s="138" t="s">
        <v>129</v>
      </c>
      <c r="BK605" s="146">
        <f>SUM(BK606:BK626)</f>
        <v>0</v>
      </c>
    </row>
    <row r="606" spans="2:65" s="1" customFormat="1" ht="16.5" customHeight="1">
      <c r="B606" s="149"/>
      <c r="C606" s="150" t="s">
        <v>1264</v>
      </c>
      <c r="D606" s="150" t="s">
        <v>131</v>
      </c>
      <c r="E606" s="151" t="s">
        <v>1265</v>
      </c>
      <c r="F606" s="152" t="s">
        <v>1266</v>
      </c>
      <c r="G606" s="153" t="s">
        <v>243</v>
      </c>
      <c r="H606" s="154">
        <v>518.774</v>
      </c>
      <c r="I606" s="155"/>
      <c r="J606" s="155">
        <f>ROUND(I606*H606,2)</f>
        <v>0</v>
      </c>
      <c r="K606" s="152" t="s">
        <v>188</v>
      </c>
      <c r="L606" s="35"/>
      <c r="M606" s="156" t="s">
        <v>5</v>
      </c>
      <c r="N606" s="157" t="s">
        <v>40</v>
      </c>
      <c r="O606" s="158">
        <v>0.159</v>
      </c>
      <c r="P606" s="158">
        <f>O606*H606</f>
        <v>82.485066000000003</v>
      </c>
      <c r="Q606" s="158">
        <v>1.7000000000000001E-4</v>
      </c>
      <c r="R606" s="158">
        <f>Q606*H606</f>
        <v>8.8191580000000006E-2</v>
      </c>
      <c r="S606" s="158">
        <v>0</v>
      </c>
      <c r="T606" s="159">
        <f>S606*H606</f>
        <v>0</v>
      </c>
      <c r="AR606" s="21" t="s">
        <v>271</v>
      </c>
      <c r="AT606" s="21" t="s">
        <v>131</v>
      </c>
      <c r="AU606" s="21" t="s">
        <v>79</v>
      </c>
      <c r="AY606" s="21" t="s">
        <v>129</v>
      </c>
      <c r="BE606" s="160">
        <f>IF(N606="základní",J606,0)</f>
        <v>0</v>
      </c>
      <c r="BF606" s="160">
        <f>IF(N606="snížená",J606,0)</f>
        <v>0</v>
      </c>
      <c r="BG606" s="160">
        <f>IF(N606="zákl. přenesená",J606,0)</f>
        <v>0</v>
      </c>
      <c r="BH606" s="160">
        <f>IF(N606="sníž. přenesená",J606,0)</f>
        <v>0</v>
      </c>
      <c r="BI606" s="160">
        <f>IF(N606="nulová",J606,0)</f>
        <v>0</v>
      </c>
      <c r="BJ606" s="21" t="s">
        <v>77</v>
      </c>
      <c r="BK606" s="160">
        <f>ROUND(I606*H606,2)</f>
        <v>0</v>
      </c>
      <c r="BL606" s="21" t="s">
        <v>271</v>
      </c>
      <c r="BM606" s="21" t="s">
        <v>1267</v>
      </c>
    </row>
    <row r="607" spans="2:65" s="11" customFormat="1">
      <c r="B607" s="164"/>
      <c r="D607" s="165" t="s">
        <v>190</v>
      </c>
      <c r="E607" s="166" t="s">
        <v>5</v>
      </c>
      <c r="F607" s="167" t="s">
        <v>1268</v>
      </c>
      <c r="H607" s="168">
        <v>134.624</v>
      </c>
      <c r="L607" s="164"/>
      <c r="M607" s="169"/>
      <c r="N607" s="170"/>
      <c r="O607" s="170"/>
      <c r="P607" s="170"/>
      <c r="Q607" s="170"/>
      <c r="R607" s="170"/>
      <c r="S607" s="170"/>
      <c r="T607" s="171"/>
      <c r="AT607" s="166" t="s">
        <v>190</v>
      </c>
      <c r="AU607" s="166" t="s">
        <v>79</v>
      </c>
      <c r="AV607" s="11" t="s">
        <v>79</v>
      </c>
      <c r="AW607" s="11" t="s">
        <v>32</v>
      </c>
      <c r="AX607" s="11" t="s">
        <v>69</v>
      </c>
      <c r="AY607" s="166" t="s">
        <v>129</v>
      </c>
    </row>
    <row r="608" spans="2:65" s="11" customFormat="1">
      <c r="B608" s="164"/>
      <c r="D608" s="165" t="s">
        <v>190</v>
      </c>
      <c r="E608" s="166" t="s">
        <v>5</v>
      </c>
      <c r="F608" s="167" t="s">
        <v>1269</v>
      </c>
      <c r="H608" s="168">
        <v>131.4</v>
      </c>
      <c r="L608" s="164"/>
      <c r="M608" s="169"/>
      <c r="N608" s="170"/>
      <c r="O608" s="170"/>
      <c r="P608" s="170"/>
      <c r="Q608" s="170"/>
      <c r="R608" s="170"/>
      <c r="S608" s="170"/>
      <c r="T608" s="171"/>
      <c r="AT608" s="166" t="s">
        <v>190</v>
      </c>
      <c r="AU608" s="166" t="s">
        <v>79</v>
      </c>
      <c r="AV608" s="11" t="s">
        <v>79</v>
      </c>
      <c r="AW608" s="11" t="s">
        <v>32</v>
      </c>
      <c r="AX608" s="11" t="s">
        <v>69</v>
      </c>
      <c r="AY608" s="166" t="s">
        <v>129</v>
      </c>
    </row>
    <row r="609" spans="2:65" s="11" customFormat="1">
      <c r="B609" s="164"/>
      <c r="D609" s="165" t="s">
        <v>190</v>
      </c>
      <c r="E609" s="166" t="s">
        <v>5</v>
      </c>
      <c r="F609" s="167" t="s">
        <v>1270</v>
      </c>
      <c r="H609" s="168">
        <v>252.75</v>
      </c>
      <c r="L609" s="164"/>
      <c r="M609" s="169"/>
      <c r="N609" s="170"/>
      <c r="O609" s="170"/>
      <c r="P609" s="170"/>
      <c r="Q609" s="170"/>
      <c r="R609" s="170"/>
      <c r="S609" s="170"/>
      <c r="T609" s="171"/>
      <c r="AT609" s="166" t="s">
        <v>190</v>
      </c>
      <c r="AU609" s="166" t="s">
        <v>79</v>
      </c>
      <c r="AV609" s="11" t="s">
        <v>79</v>
      </c>
      <c r="AW609" s="11" t="s">
        <v>32</v>
      </c>
      <c r="AX609" s="11" t="s">
        <v>69</v>
      </c>
      <c r="AY609" s="166" t="s">
        <v>129</v>
      </c>
    </row>
    <row r="610" spans="2:65" s="1" customFormat="1" ht="25.5" customHeight="1">
      <c r="B610" s="149"/>
      <c r="C610" s="150" t="s">
        <v>1271</v>
      </c>
      <c r="D610" s="150" t="s">
        <v>131</v>
      </c>
      <c r="E610" s="151" t="s">
        <v>1272</v>
      </c>
      <c r="F610" s="152" t="s">
        <v>1273</v>
      </c>
      <c r="G610" s="153" t="s">
        <v>243</v>
      </c>
      <c r="H610" s="154">
        <v>1175.5350000000001</v>
      </c>
      <c r="I610" s="155"/>
      <c r="J610" s="155">
        <f>ROUND(I610*H610,2)</f>
        <v>0</v>
      </c>
      <c r="K610" s="152" t="s">
        <v>188</v>
      </c>
      <c r="L610" s="35"/>
      <c r="M610" s="156" t="s">
        <v>5</v>
      </c>
      <c r="N610" s="157" t="s">
        <v>40</v>
      </c>
      <c r="O610" s="158">
        <v>8.5999999999999993E-2</v>
      </c>
      <c r="P610" s="158">
        <f>O610*H610</f>
        <v>101.09600999999999</v>
      </c>
      <c r="Q610" s="158">
        <v>1.3999999999999999E-4</v>
      </c>
      <c r="R610" s="158">
        <f>Q610*H610</f>
        <v>0.1645749</v>
      </c>
      <c r="S610" s="158">
        <v>0</v>
      </c>
      <c r="T610" s="159">
        <f>S610*H610</f>
        <v>0</v>
      </c>
      <c r="AR610" s="21" t="s">
        <v>271</v>
      </c>
      <c r="AT610" s="21" t="s">
        <v>131</v>
      </c>
      <c r="AU610" s="21" t="s">
        <v>79</v>
      </c>
      <c r="AY610" s="21" t="s">
        <v>129</v>
      </c>
      <c r="BE610" s="160">
        <f>IF(N610="základní",J610,0)</f>
        <v>0</v>
      </c>
      <c r="BF610" s="160">
        <f>IF(N610="snížená",J610,0)</f>
        <v>0</v>
      </c>
      <c r="BG610" s="160">
        <f>IF(N610="zákl. přenesená",J610,0)</f>
        <v>0</v>
      </c>
      <c r="BH610" s="160">
        <f>IF(N610="sníž. přenesená",J610,0)</f>
        <v>0</v>
      </c>
      <c r="BI610" s="160">
        <f>IF(N610="nulová",J610,0)</f>
        <v>0</v>
      </c>
      <c r="BJ610" s="21" t="s">
        <v>77</v>
      </c>
      <c r="BK610" s="160">
        <f>ROUND(I610*H610,2)</f>
        <v>0</v>
      </c>
      <c r="BL610" s="21" t="s">
        <v>271</v>
      </c>
      <c r="BM610" s="21" t="s">
        <v>1274</v>
      </c>
    </row>
    <row r="611" spans="2:65" s="11" customFormat="1">
      <c r="B611" s="164"/>
      <c r="D611" s="165" t="s">
        <v>190</v>
      </c>
      <c r="E611" s="166" t="s">
        <v>5</v>
      </c>
      <c r="F611" s="167" t="s">
        <v>1275</v>
      </c>
      <c r="H611" s="168">
        <v>1053.135</v>
      </c>
      <c r="L611" s="164"/>
      <c r="M611" s="169"/>
      <c r="N611" s="170"/>
      <c r="O611" s="170"/>
      <c r="P611" s="170"/>
      <c r="Q611" s="170"/>
      <c r="R611" s="170"/>
      <c r="S611" s="170"/>
      <c r="T611" s="171"/>
      <c r="AT611" s="166" t="s">
        <v>190</v>
      </c>
      <c r="AU611" s="166" t="s">
        <v>79</v>
      </c>
      <c r="AV611" s="11" t="s">
        <v>79</v>
      </c>
      <c r="AW611" s="11" t="s">
        <v>32</v>
      </c>
      <c r="AX611" s="11" t="s">
        <v>69</v>
      </c>
      <c r="AY611" s="166" t="s">
        <v>129</v>
      </c>
    </row>
    <row r="612" spans="2:65" s="11" customFormat="1">
      <c r="B612" s="164"/>
      <c r="D612" s="165" t="s">
        <v>190</v>
      </c>
      <c r="E612" s="166" t="s">
        <v>5</v>
      </c>
      <c r="F612" s="167" t="s">
        <v>1276</v>
      </c>
      <c r="H612" s="168">
        <v>122.4</v>
      </c>
      <c r="L612" s="164"/>
      <c r="M612" s="169"/>
      <c r="N612" s="170"/>
      <c r="O612" s="170"/>
      <c r="P612" s="170"/>
      <c r="Q612" s="170"/>
      <c r="R612" s="170"/>
      <c r="S612" s="170"/>
      <c r="T612" s="171"/>
      <c r="AT612" s="166" t="s">
        <v>190</v>
      </c>
      <c r="AU612" s="166" t="s">
        <v>79</v>
      </c>
      <c r="AV612" s="11" t="s">
        <v>79</v>
      </c>
      <c r="AW612" s="11" t="s">
        <v>32</v>
      </c>
      <c r="AX612" s="11" t="s">
        <v>69</v>
      </c>
      <c r="AY612" s="166" t="s">
        <v>129</v>
      </c>
    </row>
    <row r="613" spans="2:65" s="1" customFormat="1" ht="16.5" customHeight="1">
      <c r="B613" s="149"/>
      <c r="C613" s="150" t="s">
        <v>1277</v>
      </c>
      <c r="D613" s="150" t="s">
        <v>131</v>
      </c>
      <c r="E613" s="151" t="s">
        <v>1278</v>
      </c>
      <c r="F613" s="152" t="s">
        <v>1279</v>
      </c>
      <c r="G613" s="153" t="s">
        <v>243</v>
      </c>
      <c r="H613" s="154">
        <v>31.29</v>
      </c>
      <c r="I613" s="155"/>
      <c r="J613" s="155">
        <f>ROUND(I613*H613,2)</f>
        <v>0</v>
      </c>
      <c r="K613" s="152" t="s">
        <v>188</v>
      </c>
      <c r="L613" s="35"/>
      <c r="M613" s="156" t="s">
        <v>5</v>
      </c>
      <c r="N613" s="157" t="s">
        <v>40</v>
      </c>
      <c r="O613" s="158">
        <v>1.0999999999999999E-2</v>
      </c>
      <c r="P613" s="158">
        <f>O613*H613</f>
        <v>0.34419</v>
      </c>
      <c r="Q613" s="158">
        <v>0</v>
      </c>
      <c r="R613" s="158">
        <f>Q613*H613</f>
        <v>0</v>
      </c>
      <c r="S613" s="158">
        <v>0</v>
      </c>
      <c r="T613" s="159">
        <f>S613*H613</f>
        <v>0</v>
      </c>
      <c r="AR613" s="21" t="s">
        <v>271</v>
      </c>
      <c r="AT613" s="21" t="s">
        <v>131</v>
      </c>
      <c r="AU613" s="21" t="s">
        <v>79</v>
      </c>
      <c r="AY613" s="21" t="s">
        <v>129</v>
      </c>
      <c r="BE613" s="160">
        <f>IF(N613="základní",J613,0)</f>
        <v>0</v>
      </c>
      <c r="BF613" s="160">
        <f>IF(N613="snížená",J613,0)</f>
        <v>0</v>
      </c>
      <c r="BG613" s="160">
        <f>IF(N613="zákl. přenesená",J613,0)</f>
        <v>0</v>
      </c>
      <c r="BH613" s="160">
        <f>IF(N613="sníž. přenesená",J613,0)</f>
        <v>0</v>
      </c>
      <c r="BI613" s="160">
        <f>IF(N613="nulová",J613,0)</f>
        <v>0</v>
      </c>
      <c r="BJ613" s="21" t="s">
        <v>77</v>
      </c>
      <c r="BK613" s="160">
        <f>ROUND(I613*H613,2)</f>
        <v>0</v>
      </c>
      <c r="BL613" s="21" t="s">
        <v>271</v>
      </c>
      <c r="BM613" s="21" t="s">
        <v>1280</v>
      </c>
    </row>
    <row r="614" spans="2:65" s="11" customFormat="1">
      <c r="B614" s="164"/>
      <c r="D614" s="165" t="s">
        <v>190</v>
      </c>
      <c r="E614" s="166" t="s">
        <v>5</v>
      </c>
      <c r="F614" s="167" t="s">
        <v>1281</v>
      </c>
      <c r="H614" s="168">
        <v>10.08</v>
      </c>
      <c r="L614" s="164"/>
      <c r="M614" s="169"/>
      <c r="N614" s="170"/>
      <c r="O614" s="170"/>
      <c r="P614" s="170"/>
      <c r="Q614" s="170"/>
      <c r="R614" s="170"/>
      <c r="S614" s="170"/>
      <c r="T614" s="171"/>
      <c r="AT614" s="166" t="s">
        <v>190</v>
      </c>
      <c r="AU614" s="166" t="s">
        <v>79</v>
      </c>
      <c r="AV614" s="11" t="s">
        <v>79</v>
      </c>
      <c r="AW614" s="11" t="s">
        <v>32</v>
      </c>
      <c r="AX614" s="11" t="s">
        <v>69</v>
      </c>
      <c r="AY614" s="166" t="s">
        <v>129</v>
      </c>
    </row>
    <row r="615" spans="2:65" s="11" customFormat="1">
      <c r="B615" s="164"/>
      <c r="D615" s="165" t="s">
        <v>190</v>
      </c>
      <c r="E615" s="166" t="s">
        <v>5</v>
      </c>
      <c r="F615" s="167" t="s">
        <v>1282</v>
      </c>
      <c r="H615" s="168">
        <v>2.88</v>
      </c>
      <c r="L615" s="164"/>
      <c r="M615" s="169"/>
      <c r="N615" s="170"/>
      <c r="O615" s="170"/>
      <c r="P615" s="170"/>
      <c r="Q615" s="170"/>
      <c r="R615" s="170"/>
      <c r="S615" s="170"/>
      <c r="T615" s="171"/>
      <c r="AT615" s="166" t="s">
        <v>190</v>
      </c>
      <c r="AU615" s="166" t="s">
        <v>79</v>
      </c>
      <c r="AV615" s="11" t="s">
        <v>79</v>
      </c>
      <c r="AW615" s="11" t="s">
        <v>32</v>
      </c>
      <c r="AX615" s="11" t="s">
        <v>69</v>
      </c>
      <c r="AY615" s="166" t="s">
        <v>129</v>
      </c>
    </row>
    <row r="616" spans="2:65" s="11" customFormat="1">
      <c r="B616" s="164"/>
      <c r="D616" s="165" t="s">
        <v>190</v>
      </c>
      <c r="E616" s="166" t="s">
        <v>5</v>
      </c>
      <c r="F616" s="167" t="s">
        <v>1283</v>
      </c>
      <c r="H616" s="168">
        <v>18.329999999999998</v>
      </c>
      <c r="L616" s="164"/>
      <c r="M616" s="169"/>
      <c r="N616" s="170"/>
      <c r="O616" s="170"/>
      <c r="P616" s="170"/>
      <c r="Q616" s="170"/>
      <c r="R616" s="170"/>
      <c r="S616" s="170"/>
      <c r="T616" s="171"/>
      <c r="AT616" s="166" t="s">
        <v>190</v>
      </c>
      <c r="AU616" s="166" t="s">
        <v>79</v>
      </c>
      <c r="AV616" s="11" t="s">
        <v>79</v>
      </c>
      <c r="AW616" s="11" t="s">
        <v>32</v>
      </c>
      <c r="AX616" s="11" t="s">
        <v>69</v>
      </c>
      <c r="AY616" s="166" t="s">
        <v>129</v>
      </c>
    </row>
    <row r="617" spans="2:65" s="1" customFormat="1" ht="16.5" customHeight="1">
      <c r="B617" s="149"/>
      <c r="C617" s="150" t="s">
        <v>1284</v>
      </c>
      <c r="D617" s="150" t="s">
        <v>131</v>
      </c>
      <c r="E617" s="151" t="s">
        <v>1285</v>
      </c>
      <c r="F617" s="152" t="s">
        <v>1286</v>
      </c>
      <c r="G617" s="153" t="s">
        <v>243</v>
      </c>
      <c r="H617" s="154">
        <v>31.29</v>
      </c>
      <c r="I617" s="155"/>
      <c r="J617" s="155">
        <f>ROUND(I617*H617,2)</f>
        <v>0</v>
      </c>
      <c r="K617" s="152" t="s">
        <v>188</v>
      </c>
      <c r="L617" s="35"/>
      <c r="M617" s="156" t="s">
        <v>5</v>
      </c>
      <c r="N617" s="157" t="s">
        <v>40</v>
      </c>
      <c r="O617" s="158">
        <v>0.184</v>
      </c>
      <c r="P617" s="158">
        <f>O617*H617</f>
        <v>5.7573599999999994</v>
      </c>
      <c r="Q617" s="158">
        <v>1.3999999999999999E-4</v>
      </c>
      <c r="R617" s="158">
        <f>Q617*H617</f>
        <v>4.3805999999999993E-3</v>
      </c>
      <c r="S617" s="158">
        <v>0</v>
      </c>
      <c r="T617" s="159">
        <f>S617*H617</f>
        <v>0</v>
      </c>
      <c r="AR617" s="21" t="s">
        <v>271</v>
      </c>
      <c r="AT617" s="21" t="s">
        <v>131</v>
      </c>
      <c r="AU617" s="21" t="s">
        <v>79</v>
      </c>
      <c r="AY617" s="21" t="s">
        <v>129</v>
      </c>
      <c r="BE617" s="160">
        <f>IF(N617="základní",J617,0)</f>
        <v>0</v>
      </c>
      <c r="BF617" s="160">
        <f>IF(N617="snížená",J617,0)</f>
        <v>0</v>
      </c>
      <c r="BG617" s="160">
        <f>IF(N617="zákl. přenesená",J617,0)</f>
        <v>0</v>
      </c>
      <c r="BH617" s="160">
        <f>IF(N617="sníž. přenesená",J617,0)</f>
        <v>0</v>
      </c>
      <c r="BI617" s="160">
        <f>IF(N617="nulová",J617,0)</f>
        <v>0</v>
      </c>
      <c r="BJ617" s="21" t="s">
        <v>77</v>
      </c>
      <c r="BK617" s="160">
        <f>ROUND(I617*H617,2)</f>
        <v>0</v>
      </c>
      <c r="BL617" s="21" t="s">
        <v>271</v>
      </c>
      <c r="BM617" s="21" t="s">
        <v>1287</v>
      </c>
    </row>
    <row r="618" spans="2:65" s="1" customFormat="1" ht="16.5" customHeight="1">
      <c r="B618" s="149"/>
      <c r="C618" s="150" t="s">
        <v>1288</v>
      </c>
      <c r="D618" s="150" t="s">
        <v>131</v>
      </c>
      <c r="E618" s="151" t="s">
        <v>1289</v>
      </c>
      <c r="F618" s="152" t="s">
        <v>1290</v>
      </c>
      <c r="G618" s="153" t="s">
        <v>243</v>
      </c>
      <c r="H618" s="154">
        <v>31.29</v>
      </c>
      <c r="I618" s="155"/>
      <c r="J618" s="155">
        <f>ROUND(I618*H618,2)</f>
        <v>0</v>
      </c>
      <c r="K618" s="152" t="s">
        <v>188</v>
      </c>
      <c r="L618" s="35"/>
      <c r="M618" s="156" t="s">
        <v>5</v>
      </c>
      <c r="N618" s="157" t="s">
        <v>40</v>
      </c>
      <c r="O618" s="158">
        <v>0.16600000000000001</v>
      </c>
      <c r="P618" s="158">
        <f>O618*H618</f>
        <v>5.19414</v>
      </c>
      <c r="Q618" s="158">
        <v>1.2E-4</v>
      </c>
      <c r="R618" s="158">
        <f>Q618*H618</f>
        <v>3.7548E-3</v>
      </c>
      <c r="S618" s="158">
        <v>0</v>
      </c>
      <c r="T618" s="159">
        <f>S618*H618</f>
        <v>0</v>
      </c>
      <c r="AR618" s="21" t="s">
        <v>271</v>
      </c>
      <c r="AT618" s="21" t="s">
        <v>131</v>
      </c>
      <c r="AU618" s="21" t="s">
        <v>79</v>
      </c>
      <c r="AY618" s="21" t="s">
        <v>129</v>
      </c>
      <c r="BE618" s="160">
        <f>IF(N618="základní",J618,0)</f>
        <v>0</v>
      </c>
      <c r="BF618" s="160">
        <f>IF(N618="snížená",J618,0)</f>
        <v>0</v>
      </c>
      <c r="BG618" s="160">
        <f>IF(N618="zákl. přenesená",J618,0)</f>
        <v>0</v>
      </c>
      <c r="BH618" s="160">
        <f>IF(N618="sníž. přenesená",J618,0)</f>
        <v>0</v>
      </c>
      <c r="BI618" s="160">
        <f>IF(N618="nulová",J618,0)</f>
        <v>0</v>
      </c>
      <c r="BJ618" s="21" t="s">
        <v>77</v>
      </c>
      <c r="BK618" s="160">
        <f>ROUND(I618*H618,2)</f>
        <v>0</v>
      </c>
      <c r="BL618" s="21" t="s">
        <v>271</v>
      </c>
      <c r="BM618" s="21" t="s">
        <v>1291</v>
      </c>
    </row>
    <row r="619" spans="2:65" s="1" customFormat="1" ht="16.5" customHeight="1">
      <c r="B619" s="149"/>
      <c r="C619" s="150" t="s">
        <v>1292</v>
      </c>
      <c r="D619" s="150" t="s">
        <v>131</v>
      </c>
      <c r="E619" s="151" t="s">
        <v>1293</v>
      </c>
      <c r="F619" s="152" t="s">
        <v>1294</v>
      </c>
      <c r="G619" s="153" t="s">
        <v>243</v>
      </c>
      <c r="H619" s="154">
        <v>31.29</v>
      </c>
      <c r="I619" s="155"/>
      <c r="J619" s="155">
        <f>ROUND(I619*H619,2)</f>
        <v>0</v>
      </c>
      <c r="K619" s="152" t="s">
        <v>188</v>
      </c>
      <c r="L619" s="35"/>
      <c r="M619" s="156" t="s">
        <v>5</v>
      </c>
      <c r="N619" s="157" t="s">
        <v>40</v>
      </c>
      <c r="O619" s="158">
        <v>0.17199999999999999</v>
      </c>
      <c r="P619" s="158">
        <f>O619*H619</f>
        <v>5.3818799999999998</v>
      </c>
      <c r="Q619" s="158">
        <v>1.2E-4</v>
      </c>
      <c r="R619" s="158">
        <f>Q619*H619</f>
        <v>3.7548E-3</v>
      </c>
      <c r="S619" s="158">
        <v>0</v>
      </c>
      <c r="T619" s="159">
        <f>S619*H619</f>
        <v>0</v>
      </c>
      <c r="AR619" s="21" t="s">
        <v>271</v>
      </c>
      <c r="AT619" s="21" t="s">
        <v>131</v>
      </c>
      <c r="AU619" s="21" t="s">
        <v>79</v>
      </c>
      <c r="AY619" s="21" t="s">
        <v>129</v>
      </c>
      <c r="BE619" s="160">
        <f>IF(N619="základní",J619,0)</f>
        <v>0</v>
      </c>
      <c r="BF619" s="160">
        <f>IF(N619="snížená",J619,0)</f>
        <v>0</v>
      </c>
      <c r="BG619" s="160">
        <f>IF(N619="zákl. přenesená",J619,0)</f>
        <v>0</v>
      </c>
      <c r="BH619" s="160">
        <f>IF(N619="sníž. přenesená",J619,0)</f>
        <v>0</v>
      </c>
      <c r="BI619" s="160">
        <f>IF(N619="nulová",J619,0)</f>
        <v>0</v>
      </c>
      <c r="BJ619" s="21" t="s">
        <v>77</v>
      </c>
      <c r="BK619" s="160">
        <f>ROUND(I619*H619,2)</f>
        <v>0</v>
      </c>
      <c r="BL619" s="21" t="s">
        <v>271</v>
      </c>
      <c r="BM619" s="21" t="s">
        <v>1295</v>
      </c>
    </row>
    <row r="620" spans="2:65" s="1" customFormat="1" ht="16.5" customHeight="1">
      <c r="B620" s="149"/>
      <c r="C620" s="150" t="s">
        <v>1296</v>
      </c>
      <c r="D620" s="150" t="s">
        <v>131</v>
      </c>
      <c r="E620" s="151" t="s">
        <v>1297</v>
      </c>
      <c r="F620" s="152" t="s">
        <v>1298</v>
      </c>
      <c r="G620" s="153" t="s">
        <v>243</v>
      </c>
      <c r="H620" s="154">
        <v>46.274999999999999</v>
      </c>
      <c r="I620" s="155"/>
      <c r="J620" s="155">
        <f>ROUND(I620*H620,2)</f>
        <v>0</v>
      </c>
      <c r="K620" s="152" t="s">
        <v>188</v>
      </c>
      <c r="L620" s="35"/>
      <c r="M620" s="156" t="s">
        <v>5</v>
      </c>
      <c r="N620" s="157" t="s">
        <v>40</v>
      </c>
      <c r="O620" s="158">
        <v>1.2E-2</v>
      </c>
      <c r="P620" s="158">
        <f>O620*H620</f>
        <v>0.55530000000000002</v>
      </c>
      <c r="Q620" s="158">
        <v>0</v>
      </c>
      <c r="R620" s="158">
        <f>Q620*H620</f>
        <v>0</v>
      </c>
      <c r="S620" s="158">
        <v>0</v>
      </c>
      <c r="T620" s="159">
        <f>S620*H620</f>
        <v>0</v>
      </c>
      <c r="AR620" s="21" t="s">
        <v>271</v>
      </c>
      <c r="AT620" s="21" t="s">
        <v>131</v>
      </c>
      <c r="AU620" s="21" t="s">
        <v>79</v>
      </c>
      <c r="AY620" s="21" t="s">
        <v>129</v>
      </c>
      <c r="BE620" s="160">
        <f>IF(N620="základní",J620,0)</f>
        <v>0</v>
      </c>
      <c r="BF620" s="160">
        <f>IF(N620="snížená",J620,0)</f>
        <v>0</v>
      </c>
      <c r="BG620" s="160">
        <f>IF(N620="zákl. přenesená",J620,0)</f>
        <v>0</v>
      </c>
      <c r="BH620" s="160">
        <f>IF(N620="sníž. přenesená",J620,0)</f>
        <v>0</v>
      </c>
      <c r="BI620" s="160">
        <f>IF(N620="nulová",J620,0)</f>
        <v>0</v>
      </c>
      <c r="BJ620" s="21" t="s">
        <v>77</v>
      </c>
      <c r="BK620" s="160">
        <f>ROUND(I620*H620,2)</f>
        <v>0</v>
      </c>
      <c r="BL620" s="21" t="s">
        <v>271</v>
      </c>
      <c r="BM620" s="21" t="s">
        <v>1299</v>
      </c>
    </row>
    <row r="621" spans="2:65" s="11" customFormat="1">
      <c r="B621" s="164"/>
      <c r="D621" s="165" t="s">
        <v>190</v>
      </c>
      <c r="E621" s="166" t="s">
        <v>5</v>
      </c>
      <c r="F621" s="167" t="s">
        <v>1300</v>
      </c>
      <c r="H621" s="168">
        <v>18.524999999999999</v>
      </c>
      <c r="L621" s="164"/>
      <c r="M621" s="169"/>
      <c r="N621" s="170"/>
      <c r="O621" s="170"/>
      <c r="P621" s="170"/>
      <c r="Q621" s="170"/>
      <c r="R621" s="170"/>
      <c r="S621" s="170"/>
      <c r="T621" s="171"/>
      <c r="AT621" s="166" t="s">
        <v>190</v>
      </c>
      <c r="AU621" s="166" t="s">
        <v>79</v>
      </c>
      <c r="AV621" s="11" t="s">
        <v>79</v>
      </c>
      <c r="AW621" s="11" t="s">
        <v>32</v>
      </c>
      <c r="AX621" s="11" t="s">
        <v>69</v>
      </c>
      <c r="AY621" s="166" t="s">
        <v>129</v>
      </c>
    </row>
    <row r="622" spans="2:65" s="11" customFormat="1">
      <c r="B622" s="164"/>
      <c r="D622" s="165" t="s">
        <v>190</v>
      </c>
      <c r="E622" s="166" t="s">
        <v>5</v>
      </c>
      <c r="F622" s="167" t="s">
        <v>1301</v>
      </c>
      <c r="H622" s="168">
        <v>27.75</v>
      </c>
      <c r="L622" s="164"/>
      <c r="M622" s="169"/>
      <c r="N622" s="170"/>
      <c r="O622" s="170"/>
      <c r="P622" s="170"/>
      <c r="Q622" s="170"/>
      <c r="R622" s="170"/>
      <c r="S622" s="170"/>
      <c r="T622" s="171"/>
      <c r="AT622" s="166" t="s">
        <v>190</v>
      </c>
      <c r="AU622" s="166" t="s">
        <v>79</v>
      </c>
      <c r="AV622" s="11" t="s">
        <v>79</v>
      </c>
      <c r="AW622" s="11" t="s">
        <v>32</v>
      </c>
      <c r="AX622" s="11" t="s">
        <v>69</v>
      </c>
      <c r="AY622" s="166" t="s">
        <v>129</v>
      </c>
    </row>
    <row r="623" spans="2:65" s="1" customFormat="1" ht="25.5" customHeight="1">
      <c r="B623" s="149"/>
      <c r="C623" s="150" t="s">
        <v>1302</v>
      </c>
      <c r="D623" s="150" t="s">
        <v>131</v>
      </c>
      <c r="E623" s="151" t="s">
        <v>1303</v>
      </c>
      <c r="F623" s="152" t="s">
        <v>1304</v>
      </c>
      <c r="G623" s="153" t="s">
        <v>243</v>
      </c>
      <c r="H623" s="154">
        <v>46.274999999999999</v>
      </c>
      <c r="I623" s="155"/>
      <c r="J623" s="155">
        <f>ROUND(I623*H623,2)</f>
        <v>0</v>
      </c>
      <c r="K623" s="152" t="s">
        <v>188</v>
      </c>
      <c r="L623" s="35"/>
      <c r="M623" s="156" t="s">
        <v>5</v>
      </c>
      <c r="N623" s="157" t="s">
        <v>40</v>
      </c>
      <c r="O623" s="158">
        <v>0.17599999999999999</v>
      </c>
      <c r="P623" s="158">
        <f>O623*H623</f>
        <v>8.1443999999999992</v>
      </c>
      <c r="Q623" s="158">
        <v>4.0999999999999999E-4</v>
      </c>
      <c r="R623" s="158">
        <f>Q623*H623</f>
        <v>1.897275E-2</v>
      </c>
      <c r="S623" s="158">
        <v>0</v>
      </c>
      <c r="T623" s="159">
        <f>S623*H623</f>
        <v>0</v>
      </c>
      <c r="AR623" s="21" t="s">
        <v>271</v>
      </c>
      <c r="AT623" s="21" t="s">
        <v>131</v>
      </c>
      <c r="AU623" s="21" t="s">
        <v>79</v>
      </c>
      <c r="AY623" s="21" t="s">
        <v>129</v>
      </c>
      <c r="BE623" s="160">
        <f>IF(N623="základní",J623,0)</f>
        <v>0</v>
      </c>
      <c r="BF623" s="160">
        <f>IF(N623="snížená",J623,0)</f>
        <v>0</v>
      </c>
      <c r="BG623" s="160">
        <f>IF(N623="zákl. přenesená",J623,0)</f>
        <v>0</v>
      </c>
      <c r="BH623" s="160">
        <f>IF(N623="sníž. přenesená",J623,0)</f>
        <v>0</v>
      </c>
      <c r="BI623" s="160">
        <f>IF(N623="nulová",J623,0)</f>
        <v>0</v>
      </c>
      <c r="BJ623" s="21" t="s">
        <v>77</v>
      </c>
      <c r="BK623" s="160">
        <f>ROUND(I623*H623,2)</f>
        <v>0</v>
      </c>
      <c r="BL623" s="21" t="s">
        <v>271</v>
      </c>
      <c r="BM623" s="21" t="s">
        <v>1305</v>
      </c>
    </row>
    <row r="624" spans="2:65" s="1" customFormat="1" ht="25.5" customHeight="1">
      <c r="B624" s="149"/>
      <c r="C624" s="150" t="s">
        <v>1306</v>
      </c>
      <c r="D624" s="150" t="s">
        <v>131</v>
      </c>
      <c r="E624" s="151" t="s">
        <v>1307</v>
      </c>
      <c r="F624" s="152" t="s">
        <v>1308</v>
      </c>
      <c r="G624" s="153" t="s">
        <v>243</v>
      </c>
      <c r="H624" s="154">
        <v>206.316</v>
      </c>
      <c r="I624" s="155"/>
      <c r="J624" s="155">
        <f>ROUND(I624*H624,2)</f>
        <v>0</v>
      </c>
      <c r="K624" s="152" t="s">
        <v>188</v>
      </c>
      <c r="L624" s="35"/>
      <c r="M624" s="156" t="s">
        <v>5</v>
      </c>
      <c r="N624" s="157" t="s">
        <v>40</v>
      </c>
      <c r="O624" s="158">
        <v>7.4999999999999997E-2</v>
      </c>
      <c r="P624" s="158">
        <f>O624*H624</f>
        <v>15.473699999999999</v>
      </c>
      <c r="Q624" s="158">
        <v>1.1E-4</v>
      </c>
      <c r="R624" s="158">
        <f>Q624*H624</f>
        <v>2.2694760000000001E-2</v>
      </c>
      <c r="S624" s="158">
        <v>0</v>
      </c>
      <c r="T624" s="159">
        <f>S624*H624</f>
        <v>0</v>
      </c>
      <c r="AR624" s="21" t="s">
        <v>271</v>
      </c>
      <c r="AT624" s="21" t="s">
        <v>131</v>
      </c>
      <c r="AU624" s="21" t="s">
        <v>79</v>
      </c>
      <c r="AY624" s="21" t="s">
        <v>129</v>
      </c>
      <c r="BE624" s="160">
        <f>IF(N624="základní",J624,0)</f>
        <v>0</v>
      </c>
      <c r="BF624" s="160">
        <f>IF(N624="snížená",J624,0)</f>
        <v>0</v>
      </c>
      <c r="BG624" s="160">
        <f>IF(N624="zákl. přenesená",J624,0)</f>
        <v>0</v>
      </c>
      <c r="BH624" s="160">
        <f>IF(N624="sníž. přenesená",J624,0)</f>
        <v>0</v>
      </c>
      <c r="BI624" s="160">
        <f>IF(N624="nulová",J624,0)</f>
        <v>0</v>
      </c>
      <c r="BJ624" s="21" t="s">
        <v>77</v>
      </c>
      <c r="BK624" s="160">
        <f>ROUND(I624*H624,2)</f>
        <v>0</v>
      </c>
      <c r="BL624" s="21" t="s">
        <v>271</v>
      </c>
      <c r="BM624" s="21" t="s">
        <v>1309</v>
      </c>
    </row>
    <row r="625" spans="2:65" s="1" customFormat="1" ht="16.5" customHeight="1">
      <c r="B625" s="149"/>
      <c r="C625" s="150" t="s">
        <v>1310</v>
      </c>
      <c r="D625" s="150" t="s">
        <v>131</v>
      </c>
      <c r="E625" s="151" t="s">
        <v>1311</v>
      </c>
      <c r="F625" s="152" t="s">
        <v>1312</v>
      </c>
      <c r="G625" s="153" t="s">
        <v>243</v>
      </c>
      <c r="H625" s="154">
        <v>46.274999999999999</v>
      </c>
      <c r="I625" s="155"/>
      <c r="J625" s="155">
        <f>ROUND(I625*H625,2)</f>
        <v>0</v>
      </c>
      <c r="K625" s="152" t="s">
        <v>188</v>
      </c>
      <c r="L625" s="35"/>
      <c r="M625" s="156" t="s">
        <v>5</v>
      </c>
      <c r="N625" s="157" t="s">
        <v>40</v>
      </c>
      <c r="O625" s="158">
        <v>7.4999999999999997E-2</v>
      </c>
      <c r="P625" s="158">
        <f>O625*H625</f>
        <v>3.4706249999999996</v>
      </c>
      <c r="Q625" s="158">
        <v>2.7E-4</v>
      </c>
      <c r="R625" s="158">
        <f>Q625*H625</f>
        <v>1.249425E-2</v>
      </c>
      <c r="S625" s="158">
        <v>0</v>
      </c>
      <c r="T625" s="159">
        <f>S625*H625</f>
        <v>0</v>
      </c>
      <c r="AR625" s="21" t="s">
        <v>271</v>
      </c>
      <c r="AT625" s="21" t="s">
        <v>131</v>
      </c>
      <c r="AU625" s="21" t="s">
        <v>79</v>
      </c>
      <c r="AY625" s="21" t="s">
        <v>129</v>
      </c>
      <c r="BE625" s="160">
        <f>IF(N625="základní",J625,0)</f>
        <v>0</v>
      </c>
      <c r="BF625" s="160">
        <f>IF(N625="snížená",J625,0)</f>
        <v>0</v>
      </c>
      <c r="BG625" s="160">
        <f>IF(N625="zákl. přenesená",J625,0)</f>
        <v>0</v>
      </c>
      <c r="BH625" s="160">
        <f>IF(N625="sníž. přenesená",J625,0)</f>
        <v>0</v>
      </c>
      <c r="BI625" s="160">
        <f>IF(N625="nulová",J625,0)</f>
        <v>0</v>
      </c>
      <c r="BJ625" s="21" t="s">
        <v>77</v>
      </c>
      <c r="BK625" s="160">
        <f>ROUND(I625*H625,2)</f>
        <v>0</v>
      </c>
      <c r="BL625" s="21" t="s">
        <v>271</v>
      </c>
      <c r="BM625" s="21" t="s">
        <v>1313</v>
      </c>
    </row>
    <row r="626" spans="2:65" s="1" customFormat="1" ht="16.5" customHeight="1">
      <c r="B626" s="149"/>
      <c r="C626" s="150" t="s">
        <v>1314</v>
      </c>
      <c r="D626" s="150" t="s">
        <v>131</v>
      </c>
      <c r="E626" s="151" t="s">
        <v>1315</v>
      </c>
      <c r="F626" s="152" t="s">
        <v>1316</v>
      </c>
      <c r="G626" s="153" t="s">
        <v>243</v>
      </c>
      <c r="H626" s="154">
        <v>206.316</v>
      </c>
      <c r="I626" s="155"/>
      <c r="J626" s="155">
        <f>ROUND(I626*H626,2)</f>
        <v>0</v>
      </c>
      <c r="K626" s="152" t="s">
        <v>188</v>
      </c>
      <c r="L626" s="35"/>
      <c r="M626" s="156" t="s">
        <v>5</v>
      </c>
      <c r="N626" s="157" t="s">
        <v>40</v>
      </c>
      <c r="O626" s="158">
        <v>0.189</v>
      </c>
      <c r="P626" s="158">
        <f>O626*H626</f>
        <v>38.993724</v>
      </c>
      <c r="Q626" s="158">
        <v>7.2000000000000005E-4</v>
      </c>
      <c r="R626" s="158">
        <f>Q626*H626</f>
        <v>0.14854752000000002</v>
      </c>
      <c r="S626" s="158">
        <v>0</v>
      </c>
      <c r="T626" s="159">
        <f>S626*H626</f>
        <v>0</v>
      </c>
      <c r="AR626" s="21" t="s">
        <v>271</v>
      </c>
      <c r="AT626" s="21" t="s">
        <v>131</v>
      </c>
      <c r="AU626" s="21" t="s">
        <v>79</v>
      </c>
      <c r="AY626" s="21" t="s">
        <v>129</v>
      </c>
      <c r="BE626" s="160">
        <f>IF(N626="základní",J626,0)</f>
        <v>0</v>
      </c>
      <c r="BF626" s="160">
        <f>IF(N626="snížená",J626,0)</f>
        <v>0</v>
      </c>
      <c r="BG626" s="160">
        <f>IF(N626="zákl. přenesená",J626,0)</f>
        <v>0</v>
      </c>
      <c r="BH626" s="160">
        <f>IF(N626="sníž. přenesená",J626,0)</f>
        <v>0</v>
      </c>
      <c r="BI626" s="160">
        <f>IF(N626="nulová",J626,0)</f>
        <v>0</v>
      </c>
      <c r="BJ626" s="21" t="s">
        <v>77</v>
      </c>
      <c r="BK626" s="160">
        <f>ROUND(I626*H626,2)</f>
        <v>0</v>
      </c>
      <c r="BL626" s="21" t="s">
        <v>271</v>
      </c>
      <c r="BM626" s="21" t="s">
        <v>1317</v>
      </c>
    </row>
    <row r="627" spans="2:65" s="10" customFormat="1" ht="29.85" customHeight="1">
      <c r="B627" s="137"/>
      <c r="D627" s="138" t="s">
        <v>68</v>
      </c>
      <c r="E627" s="147" t="s">
        <v>1318</v>
      </c>
      <c r="F627" s="147" t="s">
        <v>1319</v>
      </c>
      <c r="J627" s="148">
        <f>BK627</f>
        <v>0</v>
      </c>
      <c r="L627" s="137"/>
      <c r="M627" s="141"/>
      <c r="N627" s="142"/>
      <c r="O627" s="142"/>
      <c r="P627" s="143">
        <f>SUM(P628:P647)</f>
        <v>50.330778000000009</v>
      </c>
      <c r="Q627" s="142"/>
      <c r="R627" s="143">
        <f>SUM(R628:R647)</f>
        <v>0.25424826</v>
      </c>
      <c r="S627" s="142"/>
      <c r="T627" s="144">
        <f>SUM(T628:T647)</f>
        <v>0</v>
      </c>
      <c r="AR627" s="138" t="s">
        <v>79</v>
      </c>
      <c r="AT627" s="145" t="s">
        <v>68</v>
      </c>
      <c r="AU627" s="145" t="s">
        <v>77</v>
      </c>
      <c r="AY627" s="138" t="s">
        <v>129</v>
      </c>
      <c r="BK627" s="146">
        <f>SUM(BK628:BK647)</f>
        <v>0</v>
      </c>
    </row>
    <row r="628" spans="2:65" s="1" customFormat="1" ht="25.5" customHeight="1">
      <c r="B628" s="149"/>
      <c r="C628" s="150" t="s">
        <v>1320</v>
      </c>
      <c r="D628" s="150" t="s">
        <v>131</v>
      </c>
      <c r="E628" s="151" t="s">
        <v>1321</v>
      </c>
      <c r="F628" s="152" t="s">
        <v>1322</v>
      </c>
      <c r="G628" s="153" t="s">
        <v>243</v>
      </c>
      <c r="H628" s="154">
        <v>518.87400000000002</v>
      </c>
      <c r="I628" s="155"/>
      <c r="J628" s="155">
        <f>ROUND(I628*H628,2)</f>
        <v>0</v>
      </c>
      <c r="K628" s="152" t="s">
        <v>188</v>
      </c>
      <c r="L628" s="35"/>
      <c r="M628" s="156" t="s">
        <v>5</v>
      </c>
      <c r="N628" s="157" t="s">
        <v>40</v>
      </c>
      <c r="O628" s="158">
        <v>3.3000000000000002E-2</v>
      </c>
      <c r="P628" s="158">
        <f>O628*H628</f>
        <v>17.122842000000002</v>
      </c>
      <c r="Q628" s="158">
        <v>2.0000000000000001E-4</v>
      </c>
      <c r="R628" s="158">
        <f>Q628*H628</f>
        <v>0.10377480000000001</v>
      </c>
      <c r="S628" s="158">
        <v>0</v>
      </c>
      <c r="T628" s="159">
        <f>S628*H628</f>
        <v>0</v>
      </c>
      <c r="AR628" s="21" t="s">
        <v>271</v>
      </c>
      <c r="AT628" s="21" t="s">
        <v>131</v>
      </c>
      <c r="AU628" s="21" t="s">
        <v>79</v>
      </c>
      <c r="AY628" s="21" t="s">
        <v>129</v>
      </c>
      <c r="BE628" s="160">
        <f>IF(N628="základní",J628,0)</f>
        <v>0</v>
      </c>
      <c r="BF628" s="160">
        <f>IF(N628="snížená",J628,0)</f>
        <v>0</v>
      </c>
      <c r="BG628" s="160">
        <f>IF(N628="zákl. přenesená",J628,0)</f>
        <v>0</v>
      </c>
      <c r="BH628" s="160">
        <f>IF(N628="sníž. přenesená",J628,0)</f>
        <v>0</v>
      </c>
      <c r="BI628" s="160">
        <f>IF(N628="nulová",J628,0)</f>
        <v>0</v>
      </c>
      <c r="BJ628" s="21" t="s">
        <v>77</v>
      </c>
      <c r="BK628" s="160">
        <f>ROUND(I628*H628,2)</f>
        <v>0</v>
      </c>
      <c r="BL628" s="21" t="s">
        <v>271</v>
      </c>
      <c r="BM628" s="21" t="s">
        <v>1323</v>
      </c>
    </row>
    <row r="629" spans="2:65" s="11" customFormat="1">
      <c r="B629" s="164"/>
      <c r="D629" s="165" t="s">
        <v>190</v>
      </c>
      <c r="E629" s="166" t="s">
        <v>5</v>
      </c>
      <c r="F629" s="167" t="s">
        <v>456</v>
      </c>
      <c r="H629" s="168">
        <v>44.7</v>
      </c>
      <c r="L629" s="164"/>
      <c r="M629" s="169"/>
      <c r="N629" s="170"/>
      <c r="O629" s="170"/>
      <c r="P629" s="170"/>
      <c r="Q629" s="170"/>
      <c r="R629" s="170"/>
      <c r="S629" s="170"/>
      <c r="T629" s="171"/>
      <c r="AT629" s="166" t="s">
        <v>190</v>
      </c>
      <c r="AU629" s="166" t="s">
        <v>79</v>
      </c>
      <c r="AV629" s="11" t="s">
        <v>79</v>
      </c>
      <c r="AW629" s="11" t="s">
        <v>32</v>
      </c>
      <c r="AX629" s="11" t="s">
        <v>69</v>
      </c>
      <c r="AY629" s="166" t="s">
        <v>129</v>
      </c>
    </row>
    <row r="630" spans="2:65" s="11" customFormat="1">
      <c r="B630" s="164"/>
      <c r="D630" s="165" t="s">
        <v>190</v>
      </c>
      <c r="E630" s="166" t="s">
        <v>5</v>
      </c>
      <c r="F630" s="167" t="s">
        <v>458</v>
      </c>
      <c r="H630" s="168">
        <v>74.099999999999994</v>
      </c>
      <c r="L630" s="164"/>
      <c r="M630" s="169"/>
      <c r="N630" s="170"/>
      <c r="O630" s="170"/>
      <c r="P630" s="170"/>
      <c r="Q630" s="170"/>
      <c r="R630" s="170"/>
      <c r="S630" s="170"/>
      <c r="T630" s="171"/>
      <c r="AT630" s="166" t="s">
        <v>190</v>
      </c>
      <c r="AU630" s="166" t="s">
        <v>79</v>
      </c>
      <c r="AV630" s="11" t="s">
        <v>79</v>
      </c>
      <c r="AW630" s="11" t="s">
        <v>32</v>
      </c>
      <c r="AX630" s="11" t="s">
        <v>69</v>
      </c>
      <c r="AY630" s="166" t="s">
        <v>129</v>
      </c>
    </row>
    <row r="631" spans="2:65" s="11" customFormat="1">
      <c r="B631" s="164"/>
      <c r="D631" s="165" t="s">
        <v>190</v>
      </c>
      <c r="E631" s="166" t="s">
        <v>5</v>
      </c>
      <c r="F631" s="167" t="s">
        <v>460</v>
      </c>
      <c r="H631" s="168">
        <v>24.6</v>
      </c>
      <c r="L631" s="164"/>
      <c r="M631" s="169"/>
      <c r="N631" s="170"/>
      <c r="O631" s="170"/>
      <c r="P631" s="170"/>
      <c r="Q631" s="170"/>
      <c r="R631" s="170"/>
      <c r="S631" s="170"/>
      <c r="T631" s="171"/>
      <c r="AT631" s="166" t="s">
        <v>190</v>
      </c>
      <c r="AU631" s="166" t="s">
        <v>79</v>
      </c>
      <c r="AV631" s="11" t="s">
        <v>79</v>
      </c>
      <c r="AW631" s="11" t="s">
        <v>32</v>
      </c>
      <c r="AX631" s="11" t="s">
        <v>69</v>
      </c>
      <c r="AY631" s="166" t="s">
        <v>129</v>
      </c>
    </row>
    <row r="632" spans="2:65" s="11" customFormat="1">
      <c r="B632" s="164"/>
      <c r="D632" s="165" t="s">
        <v>190</v>
      </c>
      <c r="E632" s="166" t="s">
        <v>5</v>
      </c>
      <c r="F632" s="167" t="s">
        <v>462</v>
      </c>
      <c r="H632" s="168">
        <v>15.21</v>
      </c>
      <c r="L632" s="164"/>
      <c r="M632" s="169"/>
      <c r="N632" s="170"/>
      <c r="O632" s="170"/>
      <c r="P632" s="170"/>
      <c r="Q632" s="170"/>
      <c r="R632" s="170"/>
      <c r="S632" s="170"/>
      <c r="T632" s="171"/>
      <c r="AT632" s="166" t="s">
        <v>190</v>
      </c>
      <c r="AU632" s="166" t="s">
        <v>79</v>
      </c>
      <c r="AV632" s="11" t="s">
        <v>79</v>
      </c>
      <c r="AW632" s="11" t="s">
        <v>32</v>
      </c>
      <c r="AX632" s="11" t="s">
        <v>69</v>
      </c>
      <c r="AY632" s="166" t="s">
        <v>129</v>
      </c>
    </row>
    <row r="633" spans="2:65" s="11" customFormat="1">
      <c r="B633" s="164"/>
      <c r="D633" s="165" t="s">
        <v>190</v>
      </c>
      <c r="E633" s="166" t="s">
        <v>5</v>
      </c>
      <c r="F633" s="167" t="s">
        <v>463</v>
      </c>
      <c r="H633" s="168">
        <v>17.73</v>
      </c>
      <c r="L633" s="164"/>
      <c r="M633" s="169"/>
      <c r="N633" s="170"/>
      <c r="O633" s="170"/>
      <c r="P633" s="170"/>
      <c r="Q633" s="170"/>
      <c r="R633" s="170"/>
      <c r="S633" s="170"/>
      <c r="T633" s="171"/>
      <c r="AT633" s="166" t="s">
        <v>190</v>
      </c>
      <c r="AU633" s="166" t="s">
        <v>79</v>
      </c>
      <c r="AV633" s="11" t="s">
        <v>79</v>
      </c>
      <c r="AW633" s="11" t="s">
        <v>32</v>
      </c>
      <c r="AX633" s="11" t="s">
        <v>69</v>
      </c>
      <c r="AY633" s="166" t="s">
        <v>129</v>
      </c>
    </row>
    <row r="634" spans="2:65" s="11" customFormat="1">
      <c r="B634" s="164"/>
      <c r="D634" s="165" t="s">
        <v>190</v>
      </c>
      <c r="E634" s="166" t="s">
        <v>5</v>
      </c>
      <c r="F634" s="167" t="s">
        <v>464</v>
      </c>
      <c r="H634" s="168">
        <v>15.48</v>
      </c>
      <c r="L634" s="164"/>
      <c r="M634" s="169"/>
      <c r="N634" s="170"/>
      <c r="O634" s="170"/>
      <c r="P634" s="170"/>
      <c r="Q634" s="170"/>
      <c r="R634" s="170"/>
      <c r="S634" s="170"/>
      <c r="T634" s="171"/>
      <c r="AT634" s="166" t="s">
        <v>190</v>
      </c>
      <c r="AU634" s="166" t="s">
        <v>79</v>
      </c>
      <c r="AV634" s="11" t="s">
        <v>79</v>
      </c>
      <c r="AW634" s="11" t="s">
        <v>32</v>
      </c>
      <c r="AX634" s="11" t="s">
        <v>69</v>
      </c>
      <c r="AY634" s="166" t="s">
        <v>129</v>
      </c>
    </row>
    <row r="635" spans="2:65" s="11" customFormat="1">
      <c r="B635" s="164"/>
      <c r="D635" s="165" t="s">
        <v>190</v>
      </c>
      <c r="E635" s="166" t="s">
        <v>5</v>
      </c>
      <c r="F635" s="167" t="s">
        <v>465</v>
      </c>
      <c r="H635" s="168">
        <v>28.35</v>
      </c>
      <c r="L635" s="164"/>
      <c r="M635" s="169"/>
      <c r="N635" s="170"/>
      <c r="O635" s="170"/>
      <c r="P635" s="170"/>
      <c r="Q635" s="170"/>
      <c r="R635" s="170"/>
      <c r="S635" s="170"/>
      <c r="T635" s="171"/>
      <c r="AT635" s="166" t="s">
        <v>190</v>
      </c>
      <c r="AU635" s="166" t="s">
        <v>79</v>
      </c>
      <c r="AV635" s="11" t="s">
        <v>79</v>
      </c>
      <c r="AW635" s="11" t="s">
        <v>32</v>
      </c>
      <c r="AX635" s="11" t="s">
        <v>69</v>
      </c>
      <c r="AY635" s="166" t="s">
        <v>129</v>
      </c>
    </row>
    <row r="636" spans="2:65" s="11" customFormat="1">
      <c r="B636" s="164"/>
      <c r="D636" s="165" t="s">
        <v>190</v>
      </c>
      <c r="E636" s="166" t="s">
        <v>5</v>
      </c>
      <c r="F636" s="167" t="s">
        <v>466</v>
      </c>
      <c r="H636" s="168">
        <v>14.04</v>
      </c>
      <c r="L636" s="164"/>
      <c r="M636" s="169"/>
      <c r="N636" s="170"/>
      <c r="O636" s="170"/>
      <c r="P636" s="170"/>
      <c r="Q636" s="170"/>
      <c r="R636" s="170"/>
      <c r="S636" s="170"/>
      <c r="T636" s="171"/>
      <c r="AT636" s="166" t="s">
        <v>190</v>
      </c>
      <c r="AU636" s="166" t="s">
        <v>79</v>
      </c>
      <c r="AV636" s="11" t="s">
        <v>79</v>
      </c>
      <c r="AW636" s="11" t="s">
        <v>32</v>
      </c>
      <c r="AX636" s="11" t="s">
        <v>69</v>
      </c>
      <c r="AY636" s="166" t="s">
        <v>129</v>
      </c>
    </row>
    <row r="637" spans="2:65" s="11" customFormat="1">
      <c r="B637" s="164"/>
      <c r="D637" s="165" t="s">
        <v>190</v>
      </c>
      <c r="E637" s="166" t="s">
        <v>5</v>
      </c>
      <c r="F637" s="167" t="s">
        <v>467</v>
      </c>
      <c r="H637" s="168">
        <v>6.48</v>
      </c>
      <c r="L637" s="164"/>
      <c r="M637" s="169"/>
      <c r="N637" s="170"/>
      <c r="O637" s="170"/>
      <c r="P637" s="170"/>
      <c r="Q637" s="170"/>
      <c r="R637" s="170"/>
      <c r="S637" s="170"/>
      <c r="T637" s="171"/>
      <c r="AT637" s="166" t="s">
        <v>190</v>
      </c>
      <c r="AU637" s="166" t="s">
        <v>79</v>
      </c>
      <c r="AV637" s="11" t="s">
        <v>79</v>
      </c>
      <c r="AW637" s="11" t="s">
        <v>32</v>
      </c>
      <c r="AX637" s="11" t="s">
        <v>69</v>
      </c>
      <c r="AY637" s="166" t="s">
        <v>129</v>
      </c>
    </row>
    <row r="638" spans="2:65" s="11" customFormat="1">
      <c r="B638" s="164"/>
      <c r="D638" s="165" t="s">
        <v>190</v>
      </c>
      <c r="E638" s="166" t="s">
        <v>5</v>
      </c>
      <c r="F638" s="167" t="s">
        <v>468</v>
      </c>
      <c r="H638" s="168">
        <v>7.92</v>
      </c>
      <c r="L638" s="164"/>
      <c r="M638" s="169"/>
      <c r="N638" s="170"/>
      <c r="O638" s="170"/>
      <c r="P638" s="170"/>
      <c r="Q638" s="170"/>
      <c r="R638" s="170"/>
      <c r="S638" s="170"/>
      <c r="T638" s="171"/>
      <c r="AT638" s="166" t="s">
        <v>190</v>
      </c>
      <c r="AU638" s="166" t="s">
        <v>79</v>
      </c>
      <c r="AV638" s="11" t="s">
        <v>79</v>
      </c>
      <c r="AW638" s="11" t="s">
        <v>32</v>
      </c>
      <c r="AX638" s="11" t="s">
        <v>69</v>
      </c>
      <c r="AY638" s="166" t="s">
        <v>129</v>
      </c>
    </row>
    <row r="639" spans="2:65" s="11" customFormat="1">
      <c r="B639" s="164"/>
      <c r="D639" s="165" t="s">
        <v>190</v>
      </c>
      <c r="E639" s="166" t="s">
        <v>5</v>
      </c>
      <c r="F639" s="167" t="s">
        <v>469</v>
      </c>
      <c r="H639" s="168">
        <v>7.11</v>
      </c>
      <c r="L639" s="164"/>
      <c r="M639" s="169"/>
      <c r="N639" s="170"/>
      <c r="O639" s="170"/>
      <c r="P639" s="170"/>
      <c r="Q639" s="170"/>
      <c r="R639" s="170"/>
      <c r="S639" s="170"/>
      <c r="T639" s="171"/>
      <c r="AT639" s="166" t="s">
        <v>190</v>
      </c>
      <c r="AU639" s="166" t="s">
        <v>79</v>
      </c>
      <c r="AV639" s="11" t="s">
        <v>79</v>
      </c>
      <c r="AW639" s="11" t="s">
        <v>32</v>
      </c>
      <c r="AX639" s="11" t="s">
        <v>69</v>
      </c>
      <c r="AY639" s="166" t="s">
        <v>129</v>
      </c>
    </row>
    <row r="640" spans="2:65" s="11" customFormat="1">
      <c r="B640" s="164"/>
      <c r="D640" s="165" t="s">
        <v>190</v>
      </c>
      <c r="E640" s="166" t="s">
        <v>5</v>
      </c>
      <c r="F640" s="167" t="s">
        <v>470</v>
      </c>
      <c r="H640" s="168">
        <v>20.303999999999998</v>
      </c>
      <c r="L640" s="164"/>
      <c r="M640" s="169"/>
      <c r="N640" s="170"/>
      <c r="O640" s="170"/>
      <c r="P640" s="170"/>
      <c r="Q640" s="170"/>
      <c r="R640" s="170"/>
      <c r="S640" s="170"/>
      <c r="T640" s="171"/>
      <c r="AT640" s="166" t="s">
        <v>190</v>
      </c>
      <c r="AU640" s="166" t="s">
        <v>79</v>
      </c>
      <c r="AV640" s="11" t="s">
        <v>79</v>
      </c>
      <c r="AW640" s="11" t="s">
        <v>32</v>
      </c>
      <c r="AX640" s="11" t="s">
        <v>69</v>
      </c>
      <c r="AY640" s="166" t="s">
        <v>129</v>
      </c>
    </row>
    <row r="641" spans="2:65" s="11" customFormat="1">
      <c r="B641" s="164"/>
      <c r="D641" s="165" t="s">
        <v>190</v>
      </c>
      <c r="E641" s="166" t="s">
        <v>5</v>
      </c>
      <c r="F641" s="167" t="s">
        <v>471</v>
      </c>
      <c r="H641" s="168">
        <v>16.2</v>
      </c>
      <c r="L641" s="164"/>
      <c r="M641" s="169"/>
      <c r="N641" s="170"/>
      <c r="O641" s="170"/>
      <c r="P641" s="170"/>
      <c r="Q641" s="170"/>
      <c r="R641" s="170"/>
      <c r="S641" s="170"/>
      <c r="T641" s="171"/>
      <c r="AT641" s="166" t="s">
        <v>190</v>
      </c>
      <c r="AU641" s="166" t="s">
        <v>79</v>
      </c>
      <c r="AV641" s="11" t="s">
        <v>79</v>
      </c>
      <c r="AW641" s="11" t="s">
        <v>32</v>
      </c>
      <c r="AX641" s="11" t="s">
        <v>69</v>
      </c>
      <c r="AY641" s="166" t="s">
        <v>129</v>
      </c>
    </row>
    <row r="642" spans="2:65" s="11" customFormat="1">
      <c r="B642" s="164"/>
      <c r="D642" s="165" t="s">
        <v>190</v>
      </c>
      <c r="E642" s="166" t="s">
        <v>5</v>
      </c>
      <c r="F642" s="167" t="s">
        <v>472</v>
      </c>
      <c r="H642" s="168">
        <v>8.4</v>
      </c>
      <c r="L642" s="164"/>
      <c r="M642" s="169"/>
      <c r="N642" s="170"/>
      <c r="O642" s="170"/>
      <c r="P642" s="170"/>
      <c r="Q642" s="170"/>
      <c r="R642" s="170"/>
      <c r="S642" s="170"/>
      <c r="T642" s="171"/>
      <c r="AT642" s="166" t="s">
        <v>190</v>
      </c>
      <c r="AU642" s="166" t="s">
        <v>79</v>
      </c>
      <c r="AV642" s="11" t="s">
        <v>79</v>
      </c>
      <c r="AW642" s="11" t="s">
        <v>32</v>
      </c>
      <c r="AX642" s="11" t="s">
        <v>69</v>
      </c>
      <c r="AY642" s="166" t="s">
        <v>129</v>
      </c>
    </row>
    <row r="643" spans="2:65" s="11" customFormat="1">
      <c r="B643" s="164"/>
      <c r="D643" s="165" t="s">
        <v>190</v>
      </c>
      <c r="E643" s="166" t="s">
        <v>5</v>
      </c>
      <c r="F643" s="167" t="s">
        <v>473</v>
      </c>
      <c r="H643" s="168">
        <v>109.2</v>
      </c>
      <c r="L643" s="164"/>
      <c r="M643" s="169"/>
      <c r="N643" s="170"/>
      <c r="O643" s="170"/>
      <c r="P643" s="170"/>
      <c r="Q643" s="170"/>
      <c r="R643" s="170"/>
      <c r="S643" s="170"/>
      <c r="T643" s="171"/>
      <c r="AT643" s="166" t="s">
        <v>190</v>
      </c>
      <c r="AU643" s="166" t="s">
        <v>79</v>
      </c>
      <c r="AV643" s="11" t="s">
        <v>79</v>
      </c>
      <c r="AW643" s="11" t="s">
        <v>32</v>
      </c>
      <c r="AX643" s="11" t="s">
        <v>69</v>
      </c>
      <c r="AY643" s="166" t="s">
        <v>129</v>
      </c>
    </row>
    <row r="644" spans="2:65" s="11" customFormat="1">
      <c r="B644" s="164"/>
      <c r="D644" s="165" t="s">
        <v>190</v>
      </c>
      <c r="E644" s="166" t="s">
        <v>5</v>
      </c>
      <c r="F644" s="167" t="s">
        <v>474</v>
      </c>
      <c r="H644" s="168">
        <v>13.95</v>
      </c>
      <c r="L644" s="164"/>
      <c r="M644" s="169"/>
      <c r="N644" s="170"/>
      <c r="O644" s="170"/>
      <c r="P644" s="170"/>
      <c r="Q644" s="170"/>
      <c r="R644" s="170"/>
      <c r="S644" s="170"/>
      <c r="T644" s="171"/>
      <c r="AT644" s="166" t="s">
        <v>190</v>
      </c>
      <c r="AU644" s="166" t="s">
        <v>79</v>
      </c>
      <c r="AV644" s="11" t="s">
        <v>79</v>
      </c>
      <c r="AW644" s="11" t="s">
        <v>32</v>
      </c>
      <c r="AX644" s="11" t="s">
        <v>69</v>
      </c>
      <c r="AY644" s="166" t="s">
        <v>129</v>
      </c>
    </row>
    <row r="645" spans="2:65" s="11" customFormat="1">
      <c r="B645" s="164"/>
      <c r="D645" s="165" t="s">
        <v>190</v>
      </c>
      <c r="E645" s="166" t="s">
        <v>5</v>
      </c>
      <c r="F645" s="167" t="s">
        <v>475</v>
      </c>
      <c r="H645" s="168">
        <v>51.81</v>
      </c>
      <c r="L645" s="164"/>
      <c r="M645" s="169"/>
      <c r="N645" s="170"/>
      <c r="O645" s="170"/>
      <c r="P645" s="170"/>
      <c r="Q645" s="170"/>
      <c r="R645" s="170"/>
      <c r="S645" s="170"/>
      <c r="T645" s="171"/>
      <c r="AT645" s="166" t="s">
        <v>190</v>
      </c>
      <c r="AU645" s="166" t="s">
        <v>79</v>
      </c>
      <c r="AV645" s="11" t="s">
        <v>79</v>
      </c>
      <c r="AW645" s="11" t="s">
        <v>32</v>
      </c>
      <c r="AX645" s="11" t="s">
        <v>69</v>
      </c>
      <c r="AY645" s="166" t="s">
        <v>129</v>
      </c>
    </row>
    <row r="646" spans="2:65" s="11" customFormat="1">
      <c r="B646" s="164"/>
      <c r="D646" s="165" t="s">
        <v>190</v>
      </c>
      <c r="E646" s="166" t="s">
        <v>5</v>
      </c>
      <c r="F646" s="167" t="s">
        <v>477</v>
      </c>
      <c r="H646" s="168">
        <v>43.29</v>
      </c>
      <c r="L646" s="164"/>
      <c r="M646" s="169"/>
      <c r="N646" s="170"/>
      <c r="O646" s="170"/>
      <c r="P646" s="170"/>
      <c r="Q646" s="170"/>
      <c r="R646" s="170"/>
      <c r="S646" s="170"/>
      <c r="T646" s="171"/>
      <c r="AT646" s="166" t="s">
        <v>190</v>
      </c>
      <c r="AU646" s="166" t="s">
        <v>79</v>
      </c>
      <c r="AV646" s="11" t="s">
        <v>79</v>
      </c>
      <c r="AW646" s="11" t="s">
        <v>32</v>
      </c>
      <c r="AX646" s="11" t="s">
        <v>69</v>
      </c>
      <c r="AY646" s="166" t="s">
        <v>129</v>
      </c>
    </row>
    <row r="647" spans="2:65" s="1" customFormat="1" ht="25.5" customHeight="1">
      <c r="B647" s="149"/>
      <c r="C647" s="150" t="s">
        <v>1324</v>
      </c>
      <c r="D647" s="150" t="s">
        <v>131</v>
      </c>
      <c r="E647" s="151" t="s">
        <v>1325</v>
      </c>
      <c r="F647" s="152" t="s">
        <v>1326</v>
      </c>
      <c r="G647" s="153" t="s">
        <v>243</v>
      </c>
      <c r="H647" s="154">
        <v>518.87400000000002</v>
      </c>
      <c r="I647" s="155"/>
      <c r="J647" s="155">
        <f>ROUND(I647*H647,2)</f>
        <v>0</v>
      </c>
      <c r="K647" s="152" t="s">
        <v>188</v>
      </c>
      <c r="L647" s="35"/>
      <c r="M647" s="156" t="s">
        <v>5</v>
      </c>
      <c r="N647" s="161" t="s">
        <v>40</v>
      </c>
      <c r="O647" s="162">
        <v>6.4000000000000001E-2</v>
      </c>
      <c r="P647" s="162">
        <f>O647*H647</f>
        <v>33.207936000000004</v>
      </c>
      <c r="Q647" s="162">
        <v>2.9E-4</v>
      </c>
      <c r="R647" s="162">
        <f>Q647*H647</f>
        <v>0.15047346</v>
      </c>
      <c r="S647" s="162">
        <v>0</v>
      </c>
      <c r="T647" s="163">
        <f>S647*H647</f>
        <v>0</v>
      </c>
      <c r="AR647" s="21" t="s">
        <v>271</v>
      </c>
      <c r="AT647" s="21" t="s">
        <v>131</v>
      </c>
      <c r="AU647" s="21" t="s">
        <v>79</v>
      </c>
      <c r="AY647" s="21" t="s">
        <v>129</v>
      </c>
      <c r="BE647" s="160">
        <f>IF(N647="základní",J647,0)</f>
        <v>0</v>
      </c>
      <c r="BF647" s="160">
        <f>IF(N647="snížená",J647,0)</f>
        <v>0</v>
      </c>
      <c r="BG647" s="160">
        <f>IF(N647="zákl. přenesená",J647,0)</f>
        <v>0</v>
      </c>
      <c r="BH647" s="160">
        <f>IF(N647="sníž. přenesená",J647,0)</f>
        <v>0</v>
      </c>
      <c r="BI647" s="160">
        <f>IF(N647="nulová",J647,0)</f>
        <v>0</v>
      </c>
      <c r="BJ647" s="21" t="s">
        <v>77</v>
      </c>
      <c r="BK647" s="160">
        <f>ROUND(I647*H647,2)</f>
        <v>0</v>
      </c>
      <c r="BL647" s="21" t="s">
        <v>271</v>
      </c>
      <c r="BM647" s="21" t="s">
        <v>1327</v>
      </c>
    </row>
    <row r="648" spans="2:65" s="1" customFormat="1" ht="6.9" customHeight="1">
      <c r="B648" s="50"/>
      <c r="C648" s="51"/>
      <c r="D648" s="51"/>
      <c r="E648" s="51"/>
      <c r="F648" s="51"/>
      <c r="G648" s="51"/>
      <c r="H648" s="51"/>
      <c r="I648" s="51"/>
      <c r="J648" s="51"/>
      <c r="K648" s="51"/>
      <c r="L648" s="35"/>
    </row>
  </sheetData>
  <autoFilter ref="C99:K647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0"/>
  <sheetViews>
    <sheetView showGridLines="0" workbookViewId="0">
      <pane ySplit="1" topLeftCell="A2" activePane="bottomLeft" state="frozen"/>
      <selection pane="bottomLeft" activeCell="D4" sqref="D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85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1328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ROUND(J86,2)</f>
        <v>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ROUND(SUM(BE86:BE209), 2)</f>
        <v>0</v>
      </c>
      <c r="G30" s="36"/>
      <c r="H30" s="36"/>
      <c r="I30" s="104">
        <v>0.21</v>
      </c>
      <c r="J30" s="103">
        <f>ROUND(ROUND((SUM(BE86:BE209)), 2)*I30, 2)</f>
        <v>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ROUND(SUM(BF86:BF209), 2)</f>
        <v>0</v>
      </c>
      <c r="G31" s="36"/>
      <c r="H31" s="36"/>
      <c r="I31" s="104">
        <v>0.15</v>
      </c>
      <c r="J31" s="103">
        <f>ROUND(ROUND((SUM(BF86:BF209)),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ROUND(SUM(BG86:BG209),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ROUND(SUM(BH86:BH209),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ROUND(SUM(BI86:BI209),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20 - ZTI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J86</f>
        <v>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158</v>
      </c>
      <c r="E57" s="119"/>
      <c r="F57" s="119"/>
      <c r="G57" s="119"/>
      <c r="H57" s="119"/>
      <c r="I57" s="119"/>
      <c r="J57" s="120">
        <f>J87</f>
        <v>0</v>
      </c>
      <c r="K57" s="121"/>
    </row>
    <row r="58" spans="2:47" s="8" customFormat="1" ht="19.95" customHeight="1">
      <c r="B58" s="122"/>
      <c r="C58" s="123"/>
      <c r="D58" s="124" t="s">
        <v>159</v>
      </c>
      <c r="E58" s="125"/>
      <c r="F58" s="125"/>
      <c r="G58" s="125"/>
      <c r="H58" s="125"/>
      <c r="I58" s="125"/>
      <c r="J58" s="126">
        <f>J88</f>
        <v>0</v>
      </c>
      <c r="K58" s="127"/>
    </row>
    <row r="59" spans="2:47" s="8" customFormat="1" ht="19.95" customHeight="1">
      <c r="B59" s="122"/>
      <c r="C59" s="123"/>
      <c r="D59" s="124" t="s">
        <v>162</v>
      </c>
      <c r="E59" s="125"/>
      <c r="F59" s="125"/>
      <c r="G59" s="125"/>
      <c r="H59" s="125"/>
      <c r="I59" s="125"/>
      <c r="J59" s="126">
        <f>J106</f>
        <v>0</v>
      </c>
      <c r="K59" s="127"/>
    </row>
    <row r="60" spans="2:47" s="8" customFormat="1" ht="19.95" customHeight="1">
      <c r="B60" s="122"/>
      <c r="C60" s="123"/>
      <c r="D60" s="124" t="s">
        <v>165</v>
      </c>
      <c r="E60" s="125"/>
      <c r="F60" s="125"/>
      <c r="G60" s="125"/>
      <c r="H60" s="125"/>
      <c r="I60" s="125"/>
      <c r="J60" s="126">
        <f>J110</f>
        <v>0</v>
      </c>
      <c r="K60" s="127"/>
    </row>
    <row r="61" spans="2:47" s="8" customFormat="1" ht="19.95" customHeight="1">
      <c r="B61" s="122"/>
      <c r="C61" s="123"/>
      <c r="D61" s="124" t="s">
        <v>167</v>
      </c>
      <c r="E61" s="125"/>
      <c r="F61" s="125"/>
      <c r="G61" s="125"/>
      <c r="H61" s="125"/>
      <c r="I61" s="125"/>
      <c r="J61" s="126">
        <f>J127</f>
        <v>0</v>
      </c>
      <c r="K61" s="127"/>
    </row>
    <row r="62" spans="2:47" s="7" customFormat="1" ht="24.9" customHeight="1">
      <c r="B62" s="116"/>
      <c r="C62" s="117"/>
      <c r="D62" s="118" t="s">
        <v>168</v>
      </c>
      <c r="E62" s="119"/>
      <c r="F62" s="119"/>
      <c r="G62" s="119"/>
      <c r="H62" s="119"/>
      <c r="I62" s="119"/>
      <c r="J62" s="120">
        <f>J129</f>
        <v>0</v>
      </c>
      <c r="K62" s="121"/>
    </row>
    <row r="63" spans="2:47" s="8" customFormat="1" ht="19.95" customHeight="1">
      <c r="B63" s="122"/>
      <c r="C63" s="123"/>
      <c r="D63" s="124" t="s">
        <v>1329</v>
      </c>
      <c r="E63" s="125"/>
      <c r="F63" s="125"/>
      <c r="G63" s="125"/>
      <c r="H63" s="125"/>
      <c r="I63" s="125"/>
      <c r="J63" s="126">
        <f>J130</f>
        <v>0</v>
      </c>
      <c r="K63" s="127"/>
    </row>
    <row r="64" spans="2:47" s="8" customFormat="1" ht="19.95" customHeight="1">
      <c r="B64" s="122"/>
      <c r="C64" s="123"/>
      <c r="D64" s="124" t="s">
        <v>1330</v>
      </c>
      <c r="E64" s="125"/>
      <c r="F64" s="125"/>
      <c r="G64" s="125"/>
      <c r="H64" s="125"/>
      <c r="I64" s="125"/>
      <c r="J64" s="126">
        <f>J155</f>
        <v>0</v>
      </c>
      <c r="K64" s="127"/>
    </row>
    <row r="65" spans="2:12" s="8" customFormat="1" ht="19.95" customHeight="1">
      <c r="B65" s="122"/>
      <c r="C65" s="123"/>
      <c r="D65" s="124" t="s">
        <v>1331</v>
      </c>
      <c r="E65" s="125"/>
      <c r="F65" s="125"/>
      <c r="G65" s="125"/>
      <c r="H65" s="125"/>
      <c r="I65" s="125"/>
      <c r="J65" s="126">
        <f>J183</f>
        <v>0</v>
      </c>
      <c r="K65" s="127"/>
    </row>
    <row r="66" spans="2:12" s="8" customFormat="1" ht="19.95" customHeight="1">
      <c r="B66" s="122"/>
      <c r="C66" s="123"/>
      <c r="D66" s="124" t="s">
        <v>1332</v>
      </c>
      <c r="E66" s="125"/>
      <c r="F66" s="125"/>
      <c r="G66" s="125"/>
      <c r="H66" s="125"/>
      <c r="I66" s="125"/>
      <c r="J66" s="126">
        <f>J207</f>
        <v>0</v>
      </c>
      <c r="K66" s="127"/>
    </row>
    <row r="67" spans="2:12" s="1" customFormat="1" ht="21.75" customHeight="1">
      <c r="B67" s="35"/>
      <c r="C67" s="36"/>
      <c r="D67" s="36"/>
      <c r="E67" s="36"/>
      <c r="F67" s="36"/>
      <c r="G67" s="36"/>
      <c r="H67" s="36"/>
      <c r="I67" s="36"/>
      <c r="J67" s="36"/>
      <c r="K67" s="39"/>
    </row>
    <row r="68" spans="2:12" s="1" customFormat="1" ht="6.9" customHeight="1">
      <c r="B68" s="50"/>
      <c r="C68" s="51"/>
      <c r="D68" s="51"/>
      <c r="E68" s="51"/>
      <c r="F68" s="51"/>
      <c r="G68" s="51"/>
      <c r="H68" s="51"/>
      <c r="I68" s="51"/>
      <c r="J68" s="51"/>
      <c r="K68" s="52"/>
    </row>
    <row r="72" spans="2:12" s="1" customFormat="1" ht="6.9" customHeight="1"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35"/>
    </row>
    <row r="73" spans="2:12" s="1" customFormat="1" ht="36.9" customHeight="1">
      <c r="B73" s="35"/>
      <c r="C73" s="55" t="s">
        <v>112</v>
      </c>
      <c r="L73" s="35"/>
    </row>
    <row r="74" spans="2:12" s="1" customFormat="1" ht="6.9" customHeight="1">
      <c r="B74" s="35"/>
      <c r="L74" s="35"/>
    </row>
    <row r="75" spans="2:12" s="1" customFormat="1" ht="14.4" customHeight="1">
      <c r="B75" s="35"/>
      <c r="C75" s="57" t="s">
        <v>16</v>
      </c>
      <c r="L75" s="35"/>
    </row>
    <row r="76" spans="2:12" s="1" customFormat="1" ht="16.5" customHeight="1">
      <c r="B76" s="35"/>
      <c r="E76" s="296" t="str">
        <f>E7</f>
        <v>Sportovní kabiny s klubovnou Stará Voda</v>
      </c>
      <c r="F76" s="297"/>
      <c r="G76" s="297"/>
      <c r="H76" s="297"/>
      <c r="L76" s="35"/>
    </row>
    <row r="77" spans="2:12" s="1" customFormat="1" ht="14.4" customHeight="1">
      <c r="B77" s="35"/>
      <c r="C77" s="57" t="s">
        <v>103</v>
      </c>
      <c r="L77" s="35"/>
    </row>
    <row r="78" spans="2:12" s="1" customFormat="1" ht="17.25" customHeight="1">
      <c r="B78" s="35"/>
      <c r="E78" s="276" t="str">
        <f>E9</f>
        <v>20 - ZTI</v>
      </c>
      <c r="F78" s="298"/>
      <c r="G78" s="298"/>
      <c r="H78" s="298"/>
      <c r="L78" s="35"/>
    </row>
    <row r="79" spans="2:12" s="1" customFormat="1" ht="6.9" customHeight="1">
      <c r="B79" s="35"/>
      <c r="L79" s="35"/>
    </row>
    <row r="80" spans="2:12" s="1" customFormat="1" ht="18" customHeight="1">
      <c r="B80" s="35"/>
      <c r="C80" s="57" t="s">
        <v>20</v>
      </c>
      <c r="F80" s="128" t="str">
        <f>F12</f>
        <v>Stará Voda</v>
      </c>
      <c r="I80" s="57" t="s">
        <v>22</v>
      </c>
      <c r="J80" s="61" t="str">
        <f>IF(J12="","",J12)</f>
        <v>8. 9. 2018</v>
      </c>
      <c r="L80" s="35"/>
    </row>
    <row r="81" spans="2:65" s="1" customFormat="1" ht="6.9" customHeight="1">
      <c r="B81" s="35"/>
      <c r="L81" s="35"/>
    </row>
    <row r="82" spans="2:65" s="1" customFormat="1" ht="13.2">
      <c r="B82" s="35"/>
      <c r="C82" s="57" t="s">
        <v>24</v>
      </c>
      <c r="F82" s="128" t="str">
        <f>E15</f>
        <v>Obec Stará Voda</v>
      </c>
      <c r="I82" s="57" t="s">
        <v>30</v>
      </c>
      <c r="J82" s="128" t="str">
        <f>E21</f>
        <v>ing.Janečková Zuzana</v>
      </c>
      <c r="L82" s="35"/>
    </row>
    <row r="83" spans="2:65" s="1" customFormat="1" ht="14.4" customHeight="1">
      <c r="B83" s="35"/>
      <c r="C83" s="57" t="s">
        <v>28</v>
      </c>
      <c r="F83" s="128" t="str">
        <f>IF(E18="","",E18)</f>
        <v xml:space="preserve"> </v>
      </c>
      <c r="L83" s="35"/>
    </row>
    <row r="84" spans="2:65" s="1" customFormat="1" ht="10.35" customHeight="1">
      <c r="B84" s="35"/>
      <c r="L84" s="35"/>
    </row>
    <row r="85" spans="2:65" s="9" customFormat="1" ht="29.25" customHeight="1">
      <c r="B85" s="129"/>
      <c r="C85" s="130" t="s">
        <v>113</v>
      </c>
      <c r="D85" s="131" t="s">
        <v>54</v>
      </c>
      <c r="E85" s="131" t="s">
        <v>50</v>
      </c>
      <c r="F85" s="131" t="s">
        <v>114</v>
      </c>
      <c r="G85" s="131" t="s">
        <v>115</v>
      </c>
      <c r="H85" s="131" t="s">
        <v>116</v>
      </c>
      <c r="I85" s="131" t="s">
        <v>117</v>
      </c>
      <c r="J85" s="131" t="s">
        <v>107</v>
      </c>
      <c r="K85" s="132" t="s">
        <v>118</v>
      </c>
      <c r="L85" s="129"/>
      <c r="M85" s="67" t="s">
        <v>119</v>
      </c>
      <c r="N85" s="68" t="s">
        <v>39</v>
      </c>
      <c r="O85" s="68" t="s">
        <v>120</v>
      </c>
      <c r="P85" s="68" t="s">
        <v>121</v>
      </c>
      <c r="Q85" s="68" t="s">
        <v>122</v>
      </c>
      <c r="R85" s="68" t="s">
        <v>123</v>
      </c>
      <c r="S85" s="68" t="s">
        <v>124</v>
      </c>
      <c r="T85" s="69" t="s">
        <v>125</v>
      </c>
    </row>
    <row r="86" spans="2:65" s="1" customFormat="1" ht="29.25" customHeight="1">
      <c r="B86" s="35"/>
      <c r="C86" s="71" t="s">
        <v>108</v>
      </c>
      <c r="J86" s="133">
        <f>BK86</f>
        <v>0</v>
      </c>
      <c r="L86" s="35"/>
      <c r="M86" s="70"/>
      <c r="N86" s="62"/>
      <c r="O86" s="62"/>
      <c r="P86" s="134">
        <f>P87+P129</f>
        <v>713.38082999999995</v>
      </c>
      <c r="Q86" s="62"/>
      <c r="R86" s="134">
        <f>R87+R129</f>
        <v>1.9508011000000001</v>
      </c>
      <c r="S86" s="62"/>
      <c r="T86" s="135">
        <f>T87+T129</f>
        <v>0</v>
      </c>
      <c r="AT86" s="21" t="s">
        <v>68</v>
      </c>
      <c r="AU86" s="21" t="s">
        <v>109</v>
      </c>
      <c r="BK86" s="136">
        <f>BK87+BK129</f>
        <v>0</v>
      </c>
    </row>
    <row r="87" spans="2:65" s="10" customFormat="1" ht="37.35" customHeight="1">
      <c r="B87" s="137"/>
      <c r="D87" s="138" t="s">
        <v>68</v>
      </c>
      <c r="E87" s="139" t="s">
        <v>182</v>
      </c>
      <c r="F87" s="139" t="s">
        <v>183</v>
      </c>
      <c r="J87" s="140">
        <f>BK87</f>
        <v>0</v>
      </c>
      <c r="L87" s="137"/>
      <c r="M87" s="141"/>
      <c r="N87" s="142"/>
      <c r="O87" s="142"/>
      <c r="P87" s="143">
        <f>P88+P106+P110+P127</f>
        <v>323.71182999999996</v>
      </c>
      <c r="Q87" s="142"/>
      <c r="R87" s="143">
        <f>R88+R106+R110+R127</f>
        <v>0.12972209999999998</v>
      </c>
      <c r="S87" s="142"/>
      <c r="T87" s="144">
        <f>T88+T106+T110+T127</f>
        <v>0</v>
      </c>
      <c r="AR87" s="138" t="s">
        <v>77</v>
      </c>
      <c r="AT87" s="145" t="s">
        <v>68</v>
      </c>
      <c r="AU87" s="145" t="s">
        <v>69</v>
      </c>
      <c r="AY87" s="138" t="s">
        <v>129</v>
      </c>
      <c r="BK87" s="146">
        <f>BK88+BK106+BK110+BK127</f>
        <v>0</v>
      </c>
    </row>
    <row r="88" spans="2:65" s="10" customFormat="1" ht="19.95" customHeight="1">
      <c r="B88" s="137"/>
      <c r="D88" s="138" t="s">
        <v>68</v>
      </c>
      <c r="E88" s="147" t="s">
        <v>77</v>
      </c>
      <c r="F88" s="147" t="s">
        <v>184</v>
      </c>
      <c r="J88" s="148">
        <f>BK88</f>
        <v>0</v>
      </c>
      <c r="L88" s="137"/>
      <c r="M88" s="141"/>
      <c r="N88" s="142"/>
      <c r="O88" s="142"/>
      <c r="P88" s="143">
        <f>SUM(P89:P105)</f>
        <v>305.58455999999995</v>
      </c>
      <c r="Q88" s="142"/>
      <c r="R88" s="143">
        <f>SUM(R89:R105)</f>
        <v>0</v>
      </c>
      <c r="S88" s="142"/>
      <c r="T88" s="144">
        <f>SUM(T89:T105)</f>
        <v>0</v>
      </c>
      <c r="AR88" s="138" t="s">
        <v>77</v>
      </c>
      <c r="AT88" s="145" t="s">
        <v>68</v>
      </c>
      <c r="AU88" s="145" t="s">
        <v>77</v>
      </c>
      <c r="AY88" s="138" t="s">
        <v>129</v>
      </c>
      <c r="BK88" s="146">
        <f>SUM(BK89:BK105)</f>
        <v>0</v>
      </c>
    </row>
    <row r="89" spans="2:65" s="1" customFormat="1" ht="16.5" customHeight="1">
      <c r="B89" s="149"/>
      <c r="C89" s="150" t="s">
        <v>77</v>
      </c>
      <c r="D89" s="150" t="s">
        <v>131</v>
      </c>
      <c r="E89" s="151" t="s">
        <v>1333</v>
      </c>
      <c r="F89" s="152" t="s">
        <v>1334</v>
      </c>
      <c r="G89" s="153" t="s">
        <v>187</v>
      </c>
      <c r="H89" s="154">
        <v>89.19</v>
      </c>
      <c r="I89" s="155"/>
      <c r="J89" s="155">
        <f>ROUND(I89*H89,2)</f>
        <v>0</v>
      </c>
      <c r="K89" s="152" t="s">
        <v>188</v>
      </c>
      <c r="L89" s="35"/>
      <c r="M89" s="156" t="s">
        <v>5</v>
      </c>
      <c r="N89" s="157" t="s">
        <v>40</v>
      </c>
      <c r="O89" s="158">
        <v>2.3199999999999998</v>
      </c>
      <c r="P89" s="158">
        <f>O89*H89</f>
        <v>206.92079999999999</v>
      </c>
      <c r="Q89" s="158">
        <v>0</v>
      </c>
      <c r="R89" s="158">
        <f>Q89*H89</f>
        <v>0</v>
      </c>
      <c r="S89" s="158">
        <v>0</v>
      </c>
      <c r="T89" s="159">
        <f>S89*H89</f>
        <v>0</v>
      </c>
      <c r="AR89" s="21" t="s">
        <v>128</v>
      </c>
      <c r="AT89" s="21" t="s">
        <v>131</v>
      </c>
      <c r="AU89" s="21" t="s">
        <v>79</v>
      </c>
      <c r="AY89" s="21" t="s">
        <v>129</v>
      </c>
      <c r="BE89" s="160">
        <f>IF(N89="základní",J89,0)</f>
        <v>0</v>
      </c>
      <c r="BF89" s="160">
        <f>IF(N89="snížená",J89,0)</f>
        <v>0</v>
      </c>
      <c r="BG89" s="160">
        <f>IF(N89="zákl. přenesená",J89,0)</f>
        <v>0</v>
      </c>
      <c r="BH89" s="160">
        <f>IF(N89="sníž. přenesená",J89,0)</f>
        <v>0</v>
      </c>
      <c r="BI89" s="160">
        <f>IF(N89="nulová",J89,0)</f>
        <v>0</v>
      </c>
      <c r="BJ89" s="21" t="s">
        <v>77</v>
      </c>
      <c r="BK89" s="160">
        <f>ROUND(I89*H89,2)</f>
        <v>0</v>
      </c>
      <c r="BL89" s="21" t="s">
        <v>128</v>
      </c>
      <c r="BM89" s="21" t="s">
        <v>1335</v>
      </c>
    </row>
    <row r="90" spans="2:65" s="11" customFormat="1">
      <c r="B90" s="164"/>
      <c r="D90" s="165" t="s">
        <v>190</v>
      </c>
      <c r="E90" s="166" t="s">
        <v>5</v>
      </c>
      <c r="F90" s="167" t="s">
        <v>1336</v>
      </c>
      <c r="H90" s="168">
        <v>11.34</v>
      </c>
      <c r="L90" s="164"/>
      <c r="M90" s="169"/>
      <c r="N90" s="170"/>
      <c r="O90" s="170"/>
      <c r="P90" s="170"/>
      <c r="Q90" s="170"/>
      <c r="R90" s="170"/>
      <c r="S90" s="170"/>
      <c r="T90" s="171"/>
      <c r="AT90" s="166" t="s">
        <v>190</v>
      </c>
      <c r="AU90" s="166" t="s">
        <v>79</v>
      </c>
      <c r="AV90" s="11" t="s">
        <v>79</v>
      </c>
      <c r="AW90" s="11" t="s">
        <v>32</v>
      </c>
      <c r="AX90" s="11" t="s">
        <v>69</v>
      </c>
      <c r="AY90" s="166" t="s">
        <v>129</v>
      </c>
    </row>
    <row r="91" spans="2:65" s="11" customFormat="1">
      <c r="B91" s="164"/>
      <c r="D91" s="165" t="s">
        <v>190</v>
      </c>
      <c r="E91" s="166" t="s">
        <v>5</v>
      </c>
      <c r="F91" s="167" t="s">
        <v>1337</v>
      </c>
      <c r="H91" s="168">
        <v>77.849999999999994</v>
      </c>
      <c r="L91" s="164"/>
      <c r="M91" s="169"/>
      <c r="N91" s="170"/>
      <c r="O91" s="170"/>
      <c r="P91" s="170"/>
      <c r="Q91" s="170"/>
      <c r="R91" s="170"/>
      <c r="S91" s="170"/>
      <c r="T91" s="171"/>
      <c r="AT91" s="166" t="s">
        <v>190</v>
      </c>
      <c r="AU91" s="166" t="s">
        <v>79</v>
      </c>
      <c r="AV91" s="11" t="s">
        <v>79</v>
      </c>
      <c r="AW91" s="11" t="s">
        <v>32</v>
      </c>
      <c r="AX91" s="11" t="s">
        <v>69</v>
      </c>
      <c r="AY91" s="166" t="s">
        <v>129</v>
      </c>
    </row>
    <row r="92" spans="2:65" s="1" customFormat="1" ht="16.5" customHeight="1">
      <c r="B92" s="149"/>
      <c r="C92" s="150" t="s">
        <v>79</v>
      </c>
      <c r="D92" s="150" t="s">
        <v>131</v>
      </c>
      <c r="E92" s="151" t="s">
        <v>211</v>
      </c>
      <c r="F92" s="152" t="s">
        <v>212</v>
      </c>
      <c r="G92" s="153" t="s">
        <v>187</v>
      </c>
      <c r="H92" s="154">
        <v>89.19</v>
      </c>
      <c r="I92" s="155"/>
      <c r="J92" s="155">
        <f>ROUND(I92*H92,2)</f>
        <v>0</v>
      </c>
      <c r="K92" s="152" t="s">
        <v>188</v>
      </c>
      <c r="L92" s="35"/>
      <c r="M92" s="156" t="s">
        <v>5</v>
      </c>
      <c r="N92" s="157" t="s">
        <v>40</v>
      </c>
      <c r="O92" s="158">
        <v>0.34499999999999997</v>
      </c>
      <c r="P92" s="158">
        <f>O92*H92</f>
        <v>30.770549999999997</v>
      </c>
      <c r="Q92" s="158">
        <v>0</v>
      </c>
      <c r="R92" s="158">
        <f>Q92*H92</f>
        <v>0</v>
      </c>
      <c r="S92" s="158">
        <v>0</v>
      </c>
      <c r="T92" s="159">
        <f>S92*H92</f>
        <v>0</v>
      </c>
      <c r="AR92" s="21" t="s">
        <v>128</v>
      </c>
      <c r="AT92" s="21" t="s">
        <v>131</v>
      </c>
      <c r="AU92" s="21" t="s">
        <v>79</v>
      </c>
      <c r="AY92" s="21" t="s">
        <v>129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21" t="s">
        <v>77</v>
      </c>
      <c r="BK92" s="160">
        <f>ROUND(I92*H92,2)</f>
        <v>0</v>
      </c>
      <c r="BL92" s="21" t="s">
        <v>128</v>
      </c>
      <c r="BM92" s="21" t="s">
        <v>1338</v>
      </c>
    </row>
    <row r="93" spans="2:65" s="1" customFormat="1" ht="16.5" customHeight="1">
      <c r="B93" s="149"/>
      <c r="C93" s="150" t="s">
        <v>139</v>
      </c>
      <c r="D93" s="150" t="s">
        <v>131</v>
      </c>
      <c r="E93" s="151" t="s">
        <v>215</v>
      </c>
      <c r="F93" s="152" t="s">
        <v>216</v>
      </c>
      <c r="G93" s="153" t="s">
        <v>187</v>
      </c>
      <c r="H93" s="154">
        <v>89.19</v>
      </c>
      <c r="I93" s="155"/>
      <c r="J93" s="155">
        <f>ROUND(I93*H93,2)</f>
        <v>0</v>
      </c>
      <c r="K93" s="152" t="s">
        <v>188</v>
      </c>
      <c r="L93" s="35"/>
      <c r="M93" s="156" t="s">
        <v>5</v>
      </c>
      <c r="N93" s="157" t="s">
        <v>40</v>
      </c>
      <c r="O93" s="158">
        <v>8.3000000000000004E-2</v>
      </c>
      <c r="P93" s="158">
        <f>O93*H93</f>
        <v>7.4027700000000003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21" t="s">
        <v>128</v>
      </c>
      <c r="AT93" s="21" t="s">
        <v>131</v>
      </c>
      <c r="AU93" s="21" t="s">
        <v>79</v>
      </c>
      <c r="AY93" s="21" t="s">
        <v>129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21" t="s">
        <v>77</v>
      </c>
      <c r="BK93" s="160">
        <f>ROUND(I93*H93,2)</f>
        <v>0</v>
      </c>
      <c r="BL93" s="21" t="s">
        <v>128</v>
      </c>
      <c r="BM93" s="21" t="s">
        <v>1339</v>
      </c>
    </row>
    <row r="94" spans="2:65" s="1" customFormat="1" ht="16.5" customHeight="1">
      <c r="B94" s="149"/>
      <c r="C94" s="150" t="s">
        <v>128</v>
      </c>
      <c r="D94" s="150" t="s">
        <v>131</v>
      </c>
      <c r="E94" s="151" t="s">
        <v>218</v>
      </c>
      <c r="F94" s="152" t="s">
        <v>219</v>
      </c>
      <c r="G94" s="153" t="s">
        <v>187</v>
      </c>
      <c r="H94" s="154">
        <v>89.19</v>
      </c>
      <c r="I94" s="155"/>
      <c r="J94" s="155">
        <f>ROUND(I94*H94,2)</f>
        <v>0</v>
      </c>
      <c r="K94" s="152" t="s">
        <v>188</v>
      </c>
      <c r="L94" s="35"/>
      <c r="M94" s="156" t="s">
        <v>5</v>
      </c>
      <c r="N94" s="157" t="s">
        <v>40</v>
      </c>
      <c r="O94" s="158">
        <v>8.9999999999999993E-3</v>
      </c>
      <c r="P94" s="158">
        <f>O94*H94</f>
        <v>0.80270999999999992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21" t="s">
        <v>128</v>
      </c>
      <c r="AT94" s="21" t="s">
        <v>131</v>
      </c>
      <c r="AU94" s="21" t="s">
        <v>79</v>
      </c>
      <c r="AY94" s="21" t="s">
        <v>129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21" t="s">
        <v>77</v>
      </c>
      <c r="BK94" s="160">
        <f>ROUND(I94*H94,2)</f>
        <v>0</v>
      </c>
      <c r="BL94" s="21" t="s">
        <v>128</v>
      </c>
      <c r="BM94" s="21" t="s">
        <v>1340</v>
      </c>
    </row>
    <row r="95" spans="2:65" s="1" customFormat="1" ht="16.5" customHeight="1">
      <c r="B95" s="149"/>
      <c r="C95" s="150" t="s">
        <v>146</v>
      </c>
      <c r="D95" s="150" t="s">
        <v>131</v>
      </c>
      <c r="E95" s="151" t="s">
        <v>222</v>
      </c>
      <c r="F95" s="152" t="s">
        <v>223</v>
      </c>
      <c r="G95" s="153" t="s">
        <v>224</v>
      </c>
      <c r="H95" s="154">
        <v>178.38</v>
      </c>
      <c r="I95" s="155"/>
      <c r="J95" s="155">
        <f>ROUND(I95*H95,2)</f>
        <v>0</v>
      </c>
      <c r="K95" s="152" t="s">
        <v>188</v>
      </c>
      <c r="L95" s="35"/>
      <c r="M95" s="156" t="s">
        <v>5</v>
      </c>
      <c r="N95" s="157" t="s">
        <v>40</v>
      </c>
      <c r="O95" s="158">
        <v>0</v>
      </c>
      <c r="P95" s="158">
        <f>O95*H95</f>
        <v>0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1" t="s">
        <v>128</v>
      </c>
      <c r="AT95" s="21" t="s">
        <v>131</v>
      </c>
      <c r="AU95" s="21" t="s">
        <v>79</v>
      </c>
      <c r="AY95" s="21" t="s">
        <v>129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1" t="s">
        <v>77</v>
      </c>
      <c r="BK95" s="160">
        <f>ROUND(I95*H95,2)</f>
        <v>0</v>
      </c>
      <c r="BL95" s="21" t="s">
        <v>128</v>
      </c>
      <c r="BM95" s="21" t="s">
        <v>1341</v>
      </c>
    </row>
    <row r="96" spans="2:65" s="11" customFormat="1">
      <c r="B96" s="164"/>
      <c r="D96" s="165" t="s">
        <v>190</v>
      </c>
      <c r="F96" s="167" t="s">
        <v>1342</v>
      </c>
      <c r="H96" s="168">
        <v>178.38</v>
      </c>
      <c r="L96" s="164"/>
      <c r="M96" s="169"/>
      <c r="N96" s="170"/>
      <c r="O96" s="170"/>
      <c r="P96" s="170"/>
      <c r="Q96" s="170"/>
      <c r="R96" s="170"/>
      <c r="S96" s="170"/>
      <c r="T96" s="171"/>
      <c r="AT96" s="166" t="s">
        <v>190</v>
      </c>
      <c r="AU96" s="166" t="s">
        <v>79</v>
      </c>
      <c r="AV96" s="11" t="s">
        <v>79</v>
      </c>
      <c r="AW96" s="11" t="s">
        <v>6</v>
      </c>
      <c r="AX96" s="11" t="s">
        <v>77</v>
      </c>
      <c r="AY96" s="166" t="s">
        <v>129</v>
      </c>
    </row>
    <row r="97" spans="2:65" s="1" customFormat="1" ht="16.5" customHeight="1">
      <c r="B97" s="149"/>
      <c r="C97" s="150" t="s">
        <v>150</v>
      </c>
      <c r="D97" s="150" t="s">
        <v>131</v>
      </c>
      <c r="E97" s="151" t="s">
        <v>227</v>
      </c>
      <c r="F97" s="152" t="s">
        <v>228</v>
      </c>
      <c r="G97" s="153" t="s">
        <v>187</v>
      </c>
      <c r="H97" s="154">
        <v>54.27</v>
      </c>
      <c r="I97" s="155"/>
      <c r="J97" s="155">
        <f>ROUND(I97*H97,2)</f>
        <v>0</v>
      </c>
      <c r="K97" s="152" t="s">
        <v>188</v>
      </c>
      <c r="L97" s="35"/>
      <c r="M97" s="156" t="s">
        <v>5</v>
      </c>
      <c r="N97" s="157" t="s">
        <v>40</v>
      </c>
      <c r="O97" s="158">
        <v>0.29899999999999999</v>
      </c>
      <c r="P97" s="158">
        <f>O97*H97</f>
        <v>16.22673</v>
      </c>
      <c r="Q97" s="158">
        <v>0</v>
      </c>
      <c r="R97" s="158">
        <f>Q97*H97</f>
        <v>0</v>
      </c>
      <c r="S97" s="158">
        <v>0</v>
      </c>
      <c r="T97" s="159">
        <f>S97*H97</f>
        <v>0</v>
      </c>
      <c r="AR97" s="21" t="s">
        <v>128</v>
      </c>
      <c r="AT97" s="21" t="s">
        <v>131</v>
      </c>
      <c r="AU97" s="21" t="s">
        <v>79</v>
      </c>
      <c r="AY97" s="21" t="s">
        <v>129</v>
      </c>
      <c r="BE97" s="160">
        <f>IF(N97="základní",J97,0)</f>
        <v>0</v>
      </c>
      <c r="BF97" s="160">
        <f>IF(N97="snížená",J97,0)</f>
        <v>0</v>
      </c>
      <c r="BG97" s="160">
        <f>IF(N97="zákl. přenesená",J97,0)</f>
        <v>0</v>
      </c>
      <c r="BH97" s="160">
        <f>IF(N97="sníž. přenesená",J97,0)</f>
        <v>0</v>
      </c>
      <c r="BI97" s="160">
        <f>IF(N97="nulová",J97,0)</f>
        <v>0</v>
      </c>
      <c r="BJ97" s="21" t="s">
        <v>77</v>
      </c>
      <c r="BK97" s="160">
        <f>ROUND(I97*H97,2)</f>
        <v>0</v>
      </c>
      <c r="BL97" s="21" t="s">
        <v>128</v>
      </c>
      <c r="BM97" s="21" t="s">
        <v>1343</v>
      </c>
    </row>
    <row r="98" spans="2:65" s="11" customFormat="1">
      <c r="B98" s="164"/>
      <c r="D98" s="165" t="s">
        <v>190</v>
      </c>
      <c r="E98" s="166" t="s">
        <v>5</v>
      </c>
      <c r="F98" s="167" t="s">
        <v>1344</v>
      </c>
      <c r="H98" s="168">
        <v>54.27</v>
      </c>
      <c r="L98" s="164"/>
      <c r="M98" s="169"/>
      <c r="N98" s="170"/>
      <c r="O98" s="170"/>
      <c r="P98" s="170"/>
      <c r="Q98" s="170"/>
      <c r="R98" s="170"/>
      <c r="S98" s="170"/>
      <c r="T98" s="171"/>
      <c r="AT98" s="166" t="s">
        <v>190</v>
      </c>
      <c r="AU98" s="166" t="s">
        <v>79</v>
      </c>
      <c r="AV98" s="11" t="s">
        <v>79</v>
      </c>
      <c r="AW98" s="11" t="s">
        <v>32</v>
      </c>
      <c r="AX98" s="11" t="s">
        <v>69</v>
      </c>
      <c r="AY98" s="166" t="s">
        <v>129</v>
      </c>
    </row>
    <row r="99" spans="2:65" s="1" customFormat="1" ht="16.5" customHeight="1">
      <c r="B99" s="149"/>
      <c r="C99" s="172" t="s">
        <v>153</v>
      </c>
      <c r="D99" s="172" t="s">
        <v>235</v>
      </c>
      <c r="E99" s="173" t="s">
        <v>236</v>
      </c>
      <c r="F99" s="174" t="s">
        <v>237</v>
      </c>
      <c r="G99" s="175" t="s">
        <v>224</v>
      </c>
      <c r="H99" s="176">
        <v>108.54</v>
      </c>
      <c r="I99" s="177"/>
      <c r="J99" s="177">
        <f>ROUND(I99*H99,2)</f>
        <v>0</v>
      </c>
      <c r="K99" s="174" t="s">
        <v>188</v>
      </c>
      <c r="L99" s="178"/>
      <c r="M99" s="179" t="s">
        <v>5</v>
      </c>
      <c r="N99" s="180" t="s">
        <v>40</v>
      </c>
      <c r="O99" s="158">
        <v>0</v>
      </c>
      <c r="P99" s="158">
        <f>O99*H99</f>
        <v>0</v>
      </c>
      <c r="Q99" s="158">
        <v>0</v>
      </c>
      <c r="R99" s="158">
        <f>Q99*H99</f>
        <v>0</v>
      </c>
      <c r="S99" s="158">
        <v>0</v>
      </c>
      <c r="T99" s="159">
        <f>S99*H99</f>
        <v>0</v>
      </c>
      <c r="AR99" s="21" t="s">
        <v>221</v>
      </c>
      <c r="AT99" s="21" t="s">
        <v>235</v>
      </c>
      <c r="AU99" s="21" t="s">
        <v>79</v>
      </c>
      <c r="AY99" s="21" t="s">
        <v>129</v>
      </c>
      <c r="BE99" s="160">
        <f>IF(N99="základní",J99,0)</f>
        <v>0</v>
      </c>
      <c r="BF99" s="160">
        <f>IF(N99="snížená",J99,0)</f>
        <v>0</v>
      </c>
      <c r="BG99" s="160">
        <f>IF(N99="zákl. přenesená",J99,0)</f>
        <v>0</v>
      </c>
      <c r="BH99" s="160">
        <f>IF(N99="sníž. přenesená",J99,0)</f>
        <v>0</v>
      </c>
      <c r="BI99" s="160">
        <f>IF(N99="nulová",J99,0)</f>
        <v>0</v>
      </c>
      <c r="BJ99" s="21" t="s">
        <v>77</v>
      </c>
      <c r="BK99" s="160">
        <f>ROUND(I99*H99,2)</f>
        <v>0</v>
      </c>
      <c r="BL99" s="21" t="s">
        <v>128</v>
      </c>
      <c r="BM99" s="21" t="s">
        <v>1345</v>
      </c>
    </row>
    <row r="100" spans="2:65" s="11" customFormat="1">
      <c r="B100" s="164"/>
      <c r="D100" s="165" t="s">
        <v>190</v>
      </c>
      <c r="F100" s="167" t="s">
        <v>1346</v>
      </c>
      <c r="H100" s="168">
        <v>108.54</v>
      </c>
      <c r="L100" s="164"/>
      <c r="M100" s="169"/>
      <c r="N100" s="170"/>
      <c r="O100" s="170"/>
      <c r="P100" s="170"/>
      <c r="Q100" s="170"/>
      <c r="R100" s="170"/>
      <c r="S100" s="170"/>
      <c r="T100" s="171"/>
      <c r="AT100" s="166" t="s">
        <v>190</v>
      </c>
      <c r="AU100" s="166" t="s">
        <v>79</v>
      </c>
      <c r="AV100" s="11" t="s">
        <v>79</v>
      </c>
      <c r="AW100" s="11" t="s">
        <v>6</v>
      </c>
      <c r="AX100" s="11" t="s">
        <v>77</v>
      </c>
      <c r="AY100" s="166" t="s">
        <v>129</v>
      </c>
    </row>
    <row r="101" spans="2:65" s="1" customFormat="1" ht="16.5" customHeight="1">
      <c r="B101" s="149"/>
      <c r="C101" s="150" t="s">
        <v>221</v>
      </c>
      <c r="D101" s="150" t="s">
        <v>131</v>
      </c>
      <c r="E101" s="151" t="s">
        <v>1347</v>
      </c>
      <c r="F101" s="152" t="s">
        <v>1348</v>
      </c>
      <c r="G101" s="153" t="s">
        <v>187</v>
      </c>
      <c r="H101" s="154">
        <v>28.974</v>
      </c>
      <c r="I101" s="155"/>
      <c r="J101" s="155">
        <f>ROUND(I101*H101,2)</f>
        <v>0</v>
      </c>
      <c r="K101" s="152" t="s">
        <v>188</v>
      </c>
      <c r="L101" s="35"/>
      <c r="M101" s="156" t="s">
        <v>5</v>
      </c>
      <c r="N101" s="157" t="s">
        <v>40</v>
      </c>
      <c r="O101" s="158">
        <v>1.5</v>
      </c>
      <c r="P101" s="158">
        <f>O101*H101</f>
        <v>43.460999999999999</v>
      </c>
      <c r="Q101" s="158">
        <v>0</v>
      </c>
      <c r="R101" s="158">
        <f>Q101*H101</f>
        <v>0</v>
      </c>
      <c r="S101" s="158">
        <v>0</v>
      </c>
      <c r="T101" s="159">
        <f>S101*H101</f>
        <v>0</v>
      </c>
      <c r="AR101" s="21" t="s">
        <v>128</v>
      </c>
      <c r="AT101" s="21" t="s">
        <v>131</v>
      </c>
      <c r="AU101" s="21" t="s">
        <v>79</v>
      </c>
      <c r="AY101" s="21" t="s">
        <v>129</v>
      </c>
      <c r="BE101" s="160">
        <f>IF(N101="základní",J101,0)</f>
        <v>0</v>
      </c>
      <c r="BF101" s="160">
        <f>IF(N101="snížená",J101,0)</f>
        <v>0</v>
      </c>
      <c r="BG101" s="160">
        <f>IF(N101="zákl. přenesená",J101,0)</f>
        <v>0</v>
      </c>
      <c r="BH101" s="160">
        <f>IF(N101="sníž. přenesená",J101,0)</f>
        <v>0</v>
      </c>
      <c r="BI101" s="160">
        <f>IF(N101="nulová",J101,0)</f>
        <v>0</v>
      </c>
      <c r="BJ101" s="21" t="s">
        <v>77</v>
      </c>
      <c r="BK101" s="160">
        <f>ROUND(I101*H101,2)</f>
        <v>0</v>
      </c>
      <c r="BL101" s="21" t="s">
        <v>128</v>
      </c>
      <c r="BM101" s="21" t="s">
        <v>1349</v>
      </c>
    </row>
    <row r="102" spans="2:65" s="11" customFormat="1">
      <c r="B102" s="164"/>
      <c r="D102" s="165" t="s">
        <v>190</v>
      </c>
      <c r="E102" s="166" t="s">
        <v>5</v>
      </c>
      <c r="F102" s="167" t="s">
        <v>1350</v>
      </c>
      <c r="H102" s="168">
        <v>3.024</v>
      </c>
      <c r="L102" s="164"/>
      <c r="M102" s="169"/>
      <c r="N102" s="170"/>
      <c r="O102" s="170"/>
      <c r="P102" s="170"/>
      <c r="Q102" s="170"/>
      <c r="R102" s="170"/>
      <c r="S102" s="170"/>
      <c r="T102" s="171"/>
      <c r="AT102" s="166" t="s">
        <v>190</v>
      </c>
      <c r="AU102" s="166" t="s">
        <v>79</v>
      </c>
      <c r="AV102" s="11" t="s">
        <v>79</v>
      </c>
      <c r="AW102" s="11" t="s">
        <v>32</v>
      </c>
      <c r="AX102" s="11" t="s">
        <v>69</v>
      </c>
      <c r="AY102" s="166" t="s">
        <v>129</v>
      </c>
    </row>
    <row r="103" spans="2:65" s="11" customFormat="1">
      <c r="B103" s="164"/>
      <c r="D103" s="165" t="s">
        <v>190</v>
      </c>
      <c r="E103" s="166" t="s">
        <v>5</v>
      </c>
      <c r="F103" s="167" t="s">
        <v>1351</v>
      </c>
      <c r="H103" s="168">
        <v>25.95</v>
      </c>
      <c r="L103" s="164"/>
      <c r="M103" s="169"/>
      <c r="N103" s="170"/>
      <c r="O103" s="170"/>
      <c r="P103" s="170"/>
      <c r="Q103" s="170"/>
      <c r="R103" s="170"/>
      <c r="S103" s="170"/>
      <c r="T103" s="171"/>
      <c r="AT103" s="166" t="s">
        <v>190</v>
      </c>
      <c r="AU103" s="166" t="s">
        <v>79</v>
      </c>
      <c r="AV103" s="11" t="s">
        <v>79</v>
      </c>
      <c r="AW103" s="11" t="s">
        <v>32</v>
      </c>
      <c r="AX103" s="11" t="s">
        <v>69</v>
      </c>
      <c r="AY103" s="166" t="s">
        <v>129</v>
      </c>
    </row>
    <row r="104" spans="2:65" s="1" customFormat="1" ht="16.5" customHeight="1">
      <c r="B104" s="149"/>
      <c r="C104" s="172" t="s">
        <v>226</v>
      </c>
      <c r="D104" s="172" t="s">
        <v>235</v>
      </c>
      <c r="E104" s="173" t="s">
        <v>236</v>
      </c>
      <c r="F104" s="174" t="s">
        <v>237</v>
      </c>
      <c r="G104" s="175" t="s">
        <v>224</v>
      </c>
      <c r="H104" s="176">
        <v>57.948</v>
      </c>
      <c r="I104" s="177"/>
      <c r="J104" s="177">
        <f>ROUND(I104*H104,2)</f>
        <v>0</v>
      </c>
      <c r="K104" s="174" t="s">
        <v>188</v>
      </c>
      <c r="L104" s="178"/>
      <c r="M104" s="179" t="s">
        <v>5</v>
      </c>
      <c r="N104" s="180" t="s">
        <v>40</v>
      </c>
      <c r="O104" s="158">
        <v>0</v>
      </c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21" t="s">
        <v>221</v>
      </c>
      <c r="AT104" s="21" t="s">
        <v>235</v>
      </c>
      <c r="AU104" s="21" t="s">
        <v>79</v>
      </c>
      <c r="AY104" s="21" t="s">
        <v>129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21" t="s">
        <v>77</v>
      </c>
      <c r="BK104" s="160">
        <f>ROUND(I104*H104,2)</f>
        <v>0</v>
      </c>
      <c r="BL104" s="21" t="s">
        <v>128</v>
      </c>
      <c r="BM104" s="21" t="s">
        <v>1352</v>
      </c>
    </row>
    <row r="105" spans="2:65" s="11" customFormat="1">
      <c r="B105" s="164"/>
      <c r="D105" s="165" t="s">
        <v>190</v>
      </c>
      <c r="F105" s="167" t="s">
        <v>1353</v>
      </c>
      <c r="H105" s="168">
        <v>57.948</v>
      </c>
      <c r="L105" s="164"/>
      <c r="M105" s="169"/>
      <c r="N105" s="170"/>
      <c r="O105" s="170"/>
      <c r="P105" s="170"/>
      <c r="Q105" s="170"/>
      <c r="R105" s="170"/>
      <c r="S105" s="170"/>
      <c r="T105" s="171"/>
      <c r="AT105" s="166" t="s">
        <v>190</v>
      </c>
      <c r="AU105" s="166" t="s">
        <v>79</v>
      </c>
      <c r="AV105" s="11" t="s">
        <v>79</v>
      </c>
      <c r="AW105" s="11" t="s">
        <v>6</v>
      </c>
      <c r="AX105" s="11" t="s">
        <v>77</v>
      </c>
      <c r="AY105" s="166" t="s">
        <v>129</v>
      </c>
    </row>
    <row r="106" spans="2:65" s="10" customFormat="1" ht="29.85" customHeight="1">
      <c r="B106" s="137"/>
      <c r="D106" s="138" t="s">
        <v>68</v>
      </c>
      <c r="E106" s="147" t="s">
        <v>128</v>
      </c>
      <c r="F106" s="147" t="s">
        <v>385</v>
      </c>
      <c r="J106" s="148">
        <f>BK106</f>
        <v>0</v>
      </c>
      <c r="L106" s="137"/>
      <c r="M106" s="141"/>
      <c r="N106" s="142"/>
      <c r="O106" s="142"/>
      <c r="P106" s="143">
        <f>SUM(P107:P109)</f>
        <v>10.078469999999999</v>
      </c>
      <c r="Q106" s="142"/>
      <c r="R106" s="143">
        <f>SUM(R107:R109)</f>
        <v>0</v>
      </c>
      <c r="S106" s="142"/>
      <c r="T106" s="144">
        <f>SUM(T107:T109)</f>
        <v>0</v>
      </c>
      <c r="AR106" s="138" t="s">
        <v>77</v>
      </c>
      <c r="AT106" s="145" t="s">
        <v>68</v>
      </c>
      <c r="AU106" s="145" t="s">
        <v>77</v>
      </c>
      <c r="AY106" s="138" t="s">
        <v>129</v>
      </c>
      <c r="BK106" s="146">
        <f>SUM(BK107:BK109)</f>
        <v>0</v>
      </c>
    </row>
    <row r="107" spans="2:65" s="1" customFormat="1" ht="16.5" customHeight="1">
      <c r="B107" s="149"/>
      <c r="C107" s="150" t="s">
        <v>80</v>
      </c>
      <c r="D107" s="150" t="s">
        <v>131</v>
      </c>
      <c r="E107" s="151" t="s">
        <v>1354</v>
      </c>
      <c r="F107" s="152" t="s">
        <v>1355</v>
      </c>
      <c r="G107" s="153" t="s">
        <v>187</v>
      </c>
      <c r="H107" s="154">
        <v>5.9459999999999997</v>
      </c>
      <c r="I107" s="155"/>
      <c r="J107" s="155">
        <f>ROUND(I107*H107,2)</f>
        <v>0</v>
      </c>
      <c r="K107" s="152" t="s">
        <v>188</v>
      </c>
      <c r="L107" s="35"/>
      <c r="M107" s="156" t="s">
        <v>5</v>
      </c>
      <c r="N107" s="157" t="s">
        <v>40</v>
      </c>
      <c r="O107" s="158">
        <v>1.6950000000000001</v>
      </c>
      <c r="P107" s="158">
        <f>O107*H107</f>
        <v>10.078469999999999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21" t="s">
        <v>128</v>
      </c>
      <c r="AT107" s="21" t="s">
        <v>131</v>
      </c>
      <c r="AU107" s="21" t="s">
        <v>79</v>
      </c>
      <c r="AY107" s="21" t="s">
        <v>129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21" t="s">
        <v>77</v>
      </c>
      <c r="BK107" s="160">
        <f>ROUND(I107*H107,2)</f>
        <v>0</v>
      </c>
      <c r="BL107" s="21" t="s">
        <v>128</v>
      </c>
      <c r="BM107" s="21" t="s">
        <v>1356</v>
      </c>
    </row>
    <row r="108" spans="2:65" s="11" customFormat="1">
      <c r="B108" s="164"/>
      <c r="D108" s="165" t="s">
        <v>190</v>
      </c>
      <c r="E108" s="166" t="s">
        <v>5</v>
      </c>
      <c r="F108" s="167" t="s">
        <v>1357</v>
      </c>
      <c r="H108" s="168">
        <v>0.75600000000000001</v>
      </c>
      <c r="L108" s="164"/>
      <c r="M108" s="169"/>
      <c r="N108" s="170"/>
      <c r="O108" s="170"/>
      <c r="P108" s="170"/>
      <c r="Q108" s="170"/>
      <c r="R108" s="170"/>
      <c r="S108" s="170"/>
      <c r="T108" s="171"/>
      <c r="AT108" s="166" t="s">
        <v>190</v>
      </c>
      <c r="AU108" s="166" t="s">
        <v>79</v>
      </c>
      <c r="AV108" s="11" t="s">
        <v>79</v>
      </c>
      <c r="AW108" s="11" t="s">
        <v>32</v>
      </c>
      <c r="AX108" s="11" t="s">
        <v>69</v>
      </c>
      <c r="AY108" s="166" t="s">
        <v>129</v>
      </c>
    </row>
    <row r="109" spans="2:65" s="11" customFormat="1">
      <c r="B109" s="164"/>
      <c r="D109" s="165" t="s">
        <v>190</v>
      </c>
      <c r="E109" s="166" t="s">
        <v>5</v>
      </c>
      <c r="F109" s="167" t="s">
        <v>1358</v>
      </c>
      <c r="H109" s="168">
        <v>5.19</v>
      </c>
      <c r="L109" s="164"/>
      <c r="M109" s="169"/>
      <c r="N109" s="170"/>
      <c r="O109" s="170"/>
      <c r="P109" s="170"/>
      <c r="Q109" s="170"/>
      <c r="R109" s="170"/>
      <c r="S109" s="170"/>
      <c r="T109" s="171"/>
      <c r="AT109" s="166" t="s">
        <v>190</v>
      </c>
      <c r="AU109" s="166" t="s">
        <v>79</v>
      </c>
      <c r="AV109" s="11" t="s">
        <v>79</v>
      </c>
      <c r="AW109" s="11" t="s">
        <v>32</v>
      </c>
      <c r="AX109" s="11" t="s">
        <v>69</v>
      </c>
      <c r="AY109" s="166" t="s">
        <v>129</v>
      </c>
    </row>
    <row r="110" spans="2:65" s="10" customFormat="1" ht="29.85" customHeight="1">
      <c r="B110" s="137"/>
      <c r="D110" s="138" t="s">
        <v>68</v>
      </c>
      <c r="E110" s="147" t="s">
        <v>221</v>
      </c>
      <c r="F110" s="147" t="s">
        <v>586</v>
      </c>
      <c r="J110" s="148">
        <f>BK110</f>
        <v>0</v>
      </c>
      <c r="L110" s="137"/>
      <c r="M110" s="141"/>
      <c r="N110" s="142"/>
      <c r="O110" s="142"/>
      <c r="P110" s="143">
        <f>SUM(P111:P126)</f>
        <v>7.8564000000000016</v>
      </c>
      <c r="Q110" s="142"/>
      <c r="R110" s="143">
        <f>SUM(R111:R126)</f>
        <v>0.12972209999999998</v>
      </c>
      <c r="S110" s="142"/>
      <c r="T110" s="144">
        <f>SUM(T111:T126)</f>
        <v>0</v>
      </c>
      <c r="AR110" s="138" t="s">
        <v>77</v>
      </c>
      <c r="AT110" s="145" t="s">
        <v>68</v>
      </c>
      <c r="AU110" s="145" t="s">
        <v>77</v>
      </c>
      <c r="AY110" s="138" t="s">
        <v>129</v>
      </c>
      <c r="BK110" s="146">
        <f>SUM(BK111:BK126)</f>
        <v>0</v>
      </c>
    </row>
    <row r="111" spans="2:65" s="1" customFormat="1" ht="16.5" customHeight="1">
      <c r="B111" s="149"/>
      <c r="C111" s="150" t="s">
        <v>240</v>
      </c>
      <c r="D111" s="150" t="s">
        <v>131</v>
      </c>
      <c r="E111" s="151" t="s">
        <v>1359</v>
      </c>
      <c r="F111" s="152" t="s">
        <v>1360</v>
      </c>
      <c r="G111" s="153" t="s">
        <v>134</v>
      </c>
      <c r="H111" s="154">
        <v>1</v>
      </c>
      <c r="I111" s="155"/>
      <c r="J111" s="155">
        <f>ROUND(I111*H111,2)</f>
        <v>0</v>
      </c>
      <c r="K111" s="152" t="s">
        <v>5</v>
      </c>
      <c r="L111" s="35"/>
      <c r="M111" s="156" t="s">
        <v>5</v>
      </c>
      <c r="N111" s="157" t="s">
        <v>40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21" t="s">
        <v>128</v>
      </c>
      <c r="AT111" s="21" t="s">
        <v>131</v>
      </c>
      <c r="AU111" s="21" t="s">
        <v>79</v>
      </c>
      <c r="AY111" s="21" t="s">
        <v>129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21" t="s">
        <v>77</v>
      </c>
      <c r="BK111" s="160">
        <f>ROUND(I111*H111,2)</f>
        <v>0</v>
      </c>
      <c r="BL111" s="21" t="s">
        <v>128</v>
      </c>
      <c r="BM111" s="21" t="s">
        <v>1361</v>
      </c>
    </row>
    <row r="112" spans="2:65" s="1" customFormat="1" ht="25.5" customHeight="1">
      <c r="B112" s="149"/>
      <c r="C112" s="150" t="s">
        <v>248</v>
      </c>
      <c r="D112" s="150" t="s">
        <v>131</v>
      </c>
      <c r="E112" s="151" t="s">
        <v>1362</v>
      </c>
      <c r="F112" s="152" t="s">
        <v>1363</v>
      </c>
      <c r="G112" s="153" t="s">
        <v>317</v>
      </c>
      <c r="H112" s="154">
        <v>12.6</v>
      </c>
      <c r="I112" s="155"/>
      <c r="J112" s="155">
        <f>ROUND(I112*H112,2)</f>
        <v>0</v>
      </c>
      <c r="K112" s="152" t="s">
        <v>188</v>
      </c>
      <c r="L112" s="35"/>
      <c r="M112" s="156" t="s">
        <v>5</v>
      </c>
      <c r="N112" s="157" t="s">
        <v>40</v>
      </c>
      <c r="O112" s="158">
        <v>0.19900000000000001</v>
      </c>
      <c r="P112" s="158">
        <f>O112*H112</f>
        <v>2.5074000000000001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21" t="s">
        <v>128</v>
      </c>
      <c r="AT112" s="21" t="s">
        <v>131</v>
      </c>
      <c r="AU112" s="21" t="s">
        <v>79</v>
      </c>
      <c r="AY112" s="21" t="s">
        <v>129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21" t="s">
        <v>77</v>
      </c>
      <c r="BK112" s="160">
        <f>ROUND(I112*H112,2)</f>
        <v>0</v>
      </c>
      <c r="BL112" s="21" t="s">
        <v>128</v>
      </c>
      <c r="BM112" s="21" t="s">
        <v>1364</v>
      </c>
    </row>
    <row r="113" spans="2:65" s="1" customFormat="1" ht="16.5" customHeight="1">
      <c r="B113" s="149"/>
      <c r="C113" s="172" t="s">
        <v>257</v>
      </c>
      <c r="D113" s="172" t="s">
        <v>235</v>
      </c>
      <c r="E113" s="173" t="s">
        <v>1365</v>
      </c>
      <c r="F113" s="174" t="s">
        <v>1366</v>
      </c>
      <c r="G113" s="175" t="s">
        <v>317</v>
      </c>
      <c r="H113" s="176">
        <v>13.23</v>
      </c>
      <c r="I113" s="177"/>
      <c r="J113" s="177">
        <f>ROUND(I113*H113,2)</f>
        <v>0</v>
      </c>
      <c r="K113" s="174" t="s">
        <v>188</v>
      </c>
      <c r="L113" s="178"/>
      <c r="M113" s="179" t="s">
        <v>5</v>
      </c>
      <c r="N113" s="180" t="s">
        <v>40</v>
      </c>
      <c r="O113" s="158">
        <v>0</v>
      </c>
      <c r="P113" s="158">
        <f>O113*H113</f>
        <v>0</v>
      </c>
      <c r="Q113" s="158">
        <v>6.7000000000000002E-4</v>
      </c>
      <c r="R113" s="158">
        <f>Q113*H113</f>
        <v>8.8640999999999998E-3</v>
      </c>
      <c r="S113" s="158">
        <v>0</v>
      </c>
      <c r="T113" s="159">
        <f>S113*H113</f>
        <v>0</v>
      </c>
      <c r="AR113" s="21" t="s">
        <v>221</v>
      </c>
      <c r="AT113" s="21" t="s">
        <v>235</v>
      </c>
      <c r="AU113" s="21" t="s">
        <v>79</v>
      </c>
      <c r="AY113" s="21" t="s">
        <v>129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21" t="s">
        <v>77</v>
      </c>
      <c r="BK113" s="160">
        <f>ROUND(I113*H113,2)</f>
        <v>0</v>
      </c>
      <c r="BL113" s="21" t="s">
        <v>128</v>
      </c>
      <c r="BM113" s="21" t="s">
        <v>1367</v>
      </c>
    </row>
    <row r="114" spans="2:65" s="11" customFormat="1">
      <c r="B114" s="164"/>
      <c r="D114" s="165" t="s">
        <v>190</v>
      </c>
      <c r="F114" s="167" t="s">
        <v>1368</v>
      </c>
      <c r="H114" s="168">
        <v>13.23</v>
      </c>
      <c r="L114" s="164"/>
      <c r="M114" s="169"/>
      <c r="N114" s="170"/>
      <c r="O114" s="170"/>
      <c r="P114" s="170"/>
      <c r="Q114" s="170"/>
      <c r="R114" s="170"/>
      <c r="S114" s="170"/>
      <c r="T114" s="171"/>
      <c r="AT114" s="166" t="s">
        <v>190</v>
      </c>
      <c r="AU114" s="166" t="s">
        <v>79</v>
      </c>
      <c r="AV114" s="11" t="s">
        <v>79</v>
      </c>
      <c r="AW114" s="11" t="s">
        <v>6</v>
      </c>
      <c r="AX114" s="11" t="s">
        <v>77</v>
      </c>
      <c r="AY114" s="166" t="s">
        <v>129</v>
      </c>
    </row>
    <row r="115" spans="2:65" s="1" customFormat="1" ht="16.5" customHeight="1">
      <c r="B115" s="149"/>
      <c r="C115" s="150" t="s">
        <v>263</v>
      </c>
      <c r="D115" s="150" t="s">
        <v>131</v>
      </c>
      <c r="E115" s="151" t="s">
        <v>1369</v>
      </c>
      <c r="F115" s="152" t="s">
        <v>1370</v>
      </c>
      <c r="G115" s="153" t="s">
        <v>134</v>
      </c>
      <c r="H115" s="154">
        <v>2</v>
      </c>
      <c r="I115" s="155"/>
      <c r="J115" s="155">
        <f t="shared" ref="J115:J126" si="0">ROUND(I115*H115,2)</f>
        <v>0</v>
      </c>
      <c r="K115" s="152" t="s">
        <v>188</v>
      </c>
      <c r="L115" s="35"/>
      <c r="M115" s="156" t="s">
        <v>5</v>
      </c>
      <c r="N115" s="157" t="s">
        <v>40</v>
      </c>
      <c r="O115" s="158">
        <v>0.52600000000000002</v>
      </c>
      <c r="P115" s="158">
        <f t="shared" ref="P115:P126" si="1">O115*H115</f>
        <v>1.052</v>
      </c>
      <c r="Q115" s="158">
        <v>0</v>
      </c>
      <c r="R115" s="158">
        <f t="shared" ref="R115:R126" si="2">Q115*H115</f>
        <v>0</v>
      </c>
      <c r="S115" s="158">
        <v>0</v>
      </c>
      <c r="T115" s="159">
        <f t="shared" ref="T115:T126" si="3">S115*H115</f>
        <v>0</v>
      </c>
      <c r="AR115" s="21" t="s">
        <v>128</v>
      </c>
      <c r="AT115" s="21" t="s">
        <v>131</v>
      </c>
      <c r="AU115" s="21" t="s">
        <v>79</v>
      </c>
      <c r="AY115" s="21" t="s">
        <v>129</v>
      </c>
      <c r="BE115" s="160">
        <f t="shared" ref="BE115:BE126" si="4">IF(N115="základní",J115,0)</f>
        <v>0</v>
      </c>
      <c r="BF115" s="160">
        <f t="shared" ref="BF115:BF126" si="5">IF(N115="snížená",J115,0)</f>
        <v>0</v>
      </c>
      <c r="BG115" s="160">
        <f t="shared" ref="BG115:BG126" si="6">IF(N115="zákl. přenesená",J115,0)</f>
        <v>0</v>
      </c>
      <c r="BH115" s="160">
        <f t="shared" ref="BH115:BH126" si="7">IF(N115="sníž. přenesená",J115,0)</f>
        <v>0</v>
      </c>
      <c r="BI115" s="160">
        <f t="shared" ref="BI115:BI126" si="8">IF(N115="nulová",J115,0)</f>
        <v>0</v>
      </c>
      <c r="BJ115" s="21" t="s">
        <v>77</v>
      </c>
      <c r="BK115" s="160">
        <f t="shared" ref="BK115:BK126" si="9">ROUND(I115*H115,2)</f>
        <v>0</v>
      </c>
      <c r="BL115" s="21" t="s">
        <v>128</v>
      </c>
      <c r="BM115" s="21" t="s">
        <v>1371</v>
      </c>
    </row>
    <row r="116" spans="2:65" s="1" customFormat="1" ht="16.5" customHeight="1">
      <c r="B116" s="149"/>
      <c r="C116" s="172" t="s">
        <v>11</v>
      </c>
      <c r="D116" s="172" t="s">
        <v>235</v>
      </c>
      <c r="E116" s="173" t="s">
        <v>1372</v>
      </c>
      <c r="F116" s="174" t="s">
        <v>1373</v>
      </c>
      <c r="G116" s="175" t="s">
        <v>134</v>
      </c>
      <c r="H116" s="176">
        <v>2</v>
      </c>
      <c r="I116" s="177"/>
      <c r="J116" s="177">
        <f t="shared" si="0"/>
        <v>0</v>
      </c>
      <c r="K116" s="174" t="s">
        <v>188</v>
      </c>
      <c r="L116" s="178"/>
      <c r="M116" s="179" t="s">
        <v>5</v>
      </c>
      <c r="N116" s="180" t="s">
        <v>40</v>
      </c>
      <c r="O116" s="158">
        <v>0</v>
      </c>
      <c r="P116" s="158">
        <f t="shared" si="1"/>
        <v>0</v>
      </c>
      <c r="Q116" s="158">
        <v>1.2999999999999999E-4</v>
      </c>
      <c r="R116" s="158">
        <f t="shared" si="2"/>
        <v>2.5999999999999998E-4</v>
      </c>
      <c r="S116" s="158">
        <v>0</v>
      </c>
      <c r="T116" s="159">
        <f t="shared" si="3"/>
        <v>0</v>
      </c>
      <c r="AR116" s="21" t="s">
        <v>221</v>
      </c>
      <c r="AT116" s="21" t="s">
        <v>235</v>
      </c>
      <c r="AU116" s="21" t="s">
        <v>79</v>
      </c>
      <c r="AY116" s="21" t="s">
        <v>129</v>
      </c>
      <c r="BE116" s="160">
        <f t="shared" si="4"/>
        <v>0</v>
      </c>
      <c r="BF116" s="160">
        <f t="shared" si="5"/>
        <v>0</v>
      </c>
      <c r="BG116" s="160">
        <f t="shared" si="6"/>
        <v>0</v>
      </c>
      <c r="BH116" s="160">
        <f t="shared" si="7"/>
        <v>0</v>
      </c>
      <c r="BI116" s="160">
        <f t="shared" si="8"/>
        <v>0</v>
      </c>
      <c r="BJ116" s="21" t="s">
        <v>77</v>
      </c>
      <c r="BK116" s="160">
        <f t="shared" si="9"/>
        <v>0</v>
      </c>
      <c r="BL116" s="21" t="s">
        <v>128</v>
      </c>
      <c r="BM116" s="21" t="s">
        <v>1374</v>
      </c>
    </row>
    <row r="117" spans="2:65" s="1" customFormat="1" ht="16.5" customHeight="1">
      <c r="B117" s="149"/>
      <c r="C117" s="150" t="s">
        <v>271</v>
      </c>
      <c r="D117" s="150" t="s">
        <v>131</v>
      </c>
      <c r="E117" s="151" t="s">
        <v>1375</v>
      </c>
      <c r="F117" s="152" t="s">
        <v>1376</v>
      </c>
      <c r="G117" s="153" t="s">
        <v>134</v>
      </c>
      <c r="H117" s="154">
        <v>1</v>
      </c>
      <c r="I117" s="155"/>
      <c r="J117" s="155">
        <f t="shared" si="0"/>
        <v>0</v>
      </c>
      <c r="K117" s="152" t="s">
        <v>188</v>
      </c>
      <c r="L117" s="35"/>
      <c r="M117" s="156" t="s">
        <v>5</v>
      </c>
      <c r="N117" s="157" t="s">
        <v>40</v>
      </c>
      <c r="O117" s="158">
        <v>0.52600000000000002</v>
      </c>
      <c r="P117" s="158">
        <f t="shared" si="1"/>
        <v>0.52600000000000002</v>
      </c>
      <c r="Q117" s="158">
        <v>0</v>
      </c>
      <c r="R117" s="158">
        <f t="shared" si="2"/>
        <v>0</v>
      </c>
      <c r="S117" s="158">
        <v>0</v>
      </c>
      <c r="T117" s="159">
        <f t="shared" si="3"/>
        <v>0</v>
      </c>
      <c r="AR117" s="21" t="s">
        <v>128</v>
      </c>
      <c r="AT117" s="21" t="s">
        <v>131</v>
      </c>
      <c r="AU117" s="21" t="s">
        <v>79</v>
      </c>
      <c r="AY117" s="21" t="s">
        <v>129</v>
      </c>
      <c r="BE117" s="160">
        <f t="shared" si="4"/>
        <v>0</v>
      </c>
      <c r="BF117" s="160">
        <f t="shared" si="5"/>
        <v>0</v>
      </c>
      <c r="BG117" s="160">
        <f t="shared" si="6"/>
        <v>0</v>
      </c>
      <c r="BH117" s="160">
        <f t="shared" si="7"/>
        <v>0</v>
      </c>
      <c r="BI117" s="160">
        <f t="shared" si="8"/>
        <v>0</v>
      </c>
      <c r="BJ117" s="21" t="s">
        <v>77</v>
      </c>
      <c r="BK117" s="160">
        <f t="shared" si="9"/>
        <v>0</v>
      </c>
      <c r="BL117" s="21" t="s">
        <v>128</v>
      </c>
      <c r="BM117" s="21" t="s">
        <v>1377</v>
      </c>
    </row>
    <row r="118" spans="2:65" s="1" customFormat="1" ht="16.5" customHeight="1">
      <c r="B118" s="149"/>
      <c r="C118" s="172" t="s">
        <v>276</v>
      </c>
      <c r="D118" s="172" t="s">
        <v>235</v>
      </c>
      <c r="E118" s="173" t="s">
        <v>1378</v>
      </c>
      <c r="F118" s="174" t="s">
        <v>1379</v>
      </c>
      <c r="G118" s="175" t="s">
        <v>134</v>
      </c>
      <c r="H118" s="176">
        <v>1</v>
      </c>
      <c r="I118" s="177"/>
      <c r="J118" s="177">
        <f t="shared" si="0"/>
        <v>0</v>
      </c>
      <c r="K118" s="174" t="s">
        <v>188</v>
      </c>
      <c r="L118" s="178"/>
      <c r="M118" s="179" t="s">
        <v>5</v>
      </c>
      <c r="N118" s="180" t="s">
        <v>40</v>
      </c>
      <c r="O118" s="158">
        <v>0</v>
      </c>
      <c r="P118" s="158">
        <f t="shared" si="1"/>
        <v>0</v>
      </c>
      <c r="Q118" s="158">
        <v>2.0000000000000001E-4</v>
      </c>
      <c r="R118" s="158">
        <f t="shared" si="2"/>
        <v>2.0000000000000001E-4</v>
      </c>
      <c r="S118" s="158">
        <v>0</v>
      </c>
      <c r="T118" s="159">
        <f t="shared" si="3"/>
        <v>0</v>
      </c>
      <c r="AR118" s="21" t="s">
        <v>221</v>
      </c>
      <c r="AT118" s="21" t="s">
        <v>235</v>
      </c>
      <c r="AU118" s="21" t="s">
        <v>79</v>
      </c>
      <c r="AY118" s="21" t="s">
        <v>129</v>
      </c>
      <c r="BE118" s="160">
        <f t="shared" si="4"/>
        <v>0</v>
      </c>
      <c r="BF118" s="160">
        <f t="shared" si="5"/>
        <v>0</v>
      </c>
      <c r="BG118" s="160">
        <f t="shared" si="6"/>
        <v>0</v>
      </c>
      <c r="BH118" s="160">
        <f t="shared" si="7"/>
        <v>0</v>
      </c>
      <c r="BI118" s="160">
        <f t="shared" si="8"/>
        <v>0</v>
      </c>
      <c r="BJ118" s="21" t="s">
        <v>77</v>
      </c>
      <c r="BK118" s="160">
        <f t="shared" si="9"/>
        <v>0</v>
      </c>
      <c r="BL118" s="21" t="s">
        <v>128</v>
      </c>
      <c r="BM118" s="21" t="s">
        <v>1380</v>
      </c>
    </row>
    <row r="119" spans="2:65" s="1" customFormat="1" ht="16.5" customHeight="1">
      <c r="B119" s="149"/>
      <c r="C119" s="150" t="s">
        <v>281</v>
      </c>
      <c r="D119" s="150" t="s">
        <v>131</v>
      </c>
      <c r="E119" s="151" t="s">
        <v>1381</v>
      </c>
      <c r="F119" s="152" t="s">
        <v>1382</v>
      </c>
      <c r="G119" s="153" t="s">
        <v>317</v>
      </c>
      <c r="H119" s="154">
        <v>12.6</v>
      </c>
      <c r="I119" s="155"/>
      <c r="J119" s="155">
        <f t="shared" si="0"/>
        <v>0</v>
      </c>
      <c r="K119" s="152" t="s">
        <v>188</v>
      </c>
      <c r="L119" s="35"/>
      <c r="M119" s="156" t="s">
        <v>5</v>
      </c>
      <c r="N119" s="157" t="s">
        <v>40</v>
      </c>
      <c r="O119" s="158">
        <v>6.2E-2</v>
      </c>
      <c r="P119" s="158">
        <f t="shared" si="1"/>
        <v>0.78120000000000001</v>
      </c>
      <c r="Q119" s="158">
        <v>0</v>
      </c>
      <c r="R119" s="158">
        <f t="shared" si="2"/>
        <v>0</v>
      </c>
      <c r="S119" s="158">
        <v>0</v>
      </c>
      <c r="T119" s="159">
        <f t="shared" si="3"/>
        <v>0</v>
      </c>
      <c r="AR119" s="21" t="s">
        <v>128</v>
      </c>
      <c r="AT119" s="21" t="s">
        <v>131</v>
      </c>
      <c r="AU119" s="21" t="s">
        <v>79</v>
      </c>
      <c r="AY119" s="21" t="s">
        <v>129</v>
      </c>
      <c r="BE119" s="160">
        <f t="shared" si="4"/>
        <v>0</v>
      </c>
      <c r="BF119" s="160">
        <f t="shared" si="5"/>
        <v>0</v>
      </c>
      <c r="BG119" s="160">
        <f t="shared" si="6"/>
        <v>0</v>
      </c>
      <c r="BH119" s="160">
        <f t="shared" si="7"/>
        <v>0</v>
      </c>
      <c r="BI119" s="160">
        <f t="shared" si="8"/>
        <v>0</v>
      </c>
      <c r="BJ119" s="21" t="s">
        <v>77</v>
      </c>
      <c r="BK119" s="160">
        <f t="shared" si="9"/>
        <v>0</v>
      </c>
      <c r="BL119" s="21" t="s">
        <v>128</v>
      </c>
      <c r="BM119" s="21" t="s">
        <v>1383</v>
      </c>
    </row>
    <row r="120" spans="2:65" s="1" customFormat="1" ht="16.5" customHeight="1">
      <c r="B120" s="149"/>
      <c r="C120" s="150" t="s">
        <v>287</v>
      </c>
      <c r="D120" s="150" t="s">
        <v>131</v>
      </c>
      <c r="E120" s="151" t="s">
        <v>1384</v>
      </c>
      <c r="F120" s="152" t="s">
        <v>1385</v>
      </c>
      <c r="G120" s="153" t="s">
        <v>317</v>
      </c>
      <c r="H120" s="154">
        <v>12.6</v>
      </c>
      <c r="I120" s="155"/>
      <c r="J120" s="155">
        <f t="shared" si="0"/>
        <v>0</v>
      </c>
      <c r="K120" s="152" t="s">
        <v>188</v>
      </c>
      <c r="L120" s="35"/>
      <c r="M120" s="156" t="s">
        <v>5</v>
      </c>
      <c r="N120" s="157" t="s">
        <v>40</v>
      </c>
      <c r="O120" s="158">
        <v>4.3999999999999997E-2</v>
      </c>
      <c r="P120" s="158">
        <f t="shared" si="1"/>
        <v>0.5544</v>
      </c>
      <c r="Q120" s="158">
        <v>0</v>
      </c>
      <c r="R120" s="158">
        <f t="shared" si="2"/>
        <v>0</v>
      </c>
      <c r="S120" s="158">
        <v>0</v>
      </c>
      <c r="T120" s="159">
        <f t="shared" si="3"/>
        <v>0</v>
      </c>
      <c r="AR120" s="21" t="s">
        <v>128</v>
      </c>
      <c r="AT120" s="21" t="s">
        <v>131</v>
      </c>
      <c r="AU120" s="21" t="s">
        <v>79</v>
      </c>
      <c r="AY120" s="21" t="s">
        <v>129</v>
      </c>
      <c r="BE120" s="160">
        <f t="shared" si="4"/>
        <v>0</v>
      </c>
      <c r="BF120" s="160">
        <f t="shared" si="5"/>
        <v>0</v>
      </c>
      <c r="BG120" s="160">
        <f t="shared" si="6"/>
        <v>0</v>
      </c>
      <c r="BH120" s="160">
        <f t="shared" si="7"/>
        <v>0</v>
      </c>
      <c r="BI120" s="160">
        <f t="shared" si="8"/>
        <v>0</v>
      </c>
      <c r="BJ120" s="21" t="s">
        <v>77</v>
      </c>
      <c r="BK120" s="160">
        <f t="shared" si="9"/>
        <v>0</v>
      </c>
      <c r="BL120" s="21" t="s">
        <v>128</v>
      </c>
      <c r="BM120" s="21" t="s">
        <v>1386</v>
      </c>
    </row>
    <row r="121" spans="2:65" s="1" customFormat="1" ht="16.5" customHeight="1">
      <c r="B121" s="149"/>
      <c r="C121" s="150" t="s">
        <v>83</v>
      </c>
      <c r="D121" s="150" t="s">
        <v>131</v>
      </c>
      <c r="E121" s="151" t="s">
        <v>1387</v>
      </c>
      <c r="F121" s="152" t="s">
        <v>1388</v>
      </c>
      <c r="G121" s="153" t="s">
        <v>134</v>
      </c>
      <c r="H121" s="154">
        <v>1</v>
      </c>
      <c r="I121" s="155"/>
      <c r="J121" s="155">
        <f t="shared" si="0"/>
        <v>0</v>
      </c>
      <c r="K121" s="152" t="s">
        <v>188</v>
      </c>
      <c r="L121" s="35"/>
      <c r="M121" s="156" t="s">
        <v>5</v>
      </c>
      <c r="N121" s="157" t="s">
        <v>40</v>
      </c>
      <c r="O121" s="158">
        <v>0.58299999999999996</v>
      </c>
      <c r="P121" s="158">
        <f t="shared" si="1"/>
        <v>0.58299999999999996</v>
      </c>
      <c r="Q121" s="158">
        <v>6.8769999999999998E-2</v>
      </c>
      <c r="R121" s="158">
        <f t="shared" si="2"/>
        <v>6.8769999999999998E-2</v>
      </c>
      <c r="S121" s="158">
        <v>0</v>
      </c>
      <c r="T121" s="159">
        <f t="shared" si="3"/>
        <v>0</v>
      </c>
      <c r="AR121" s="21" t="s">
        <v>128</v>
      </c>
      <c r="AT121" s="21" t="s">
        <v>131</v>
      </c>
      <c r="AU121" s="21" t="s">
        <v>79</v>
      </c>
      <c r="AY121" s="21" t="s">
        <v>129</v>
      </c>
      <c r="BE121" s="160">
        <f t="shared" si="4"/>
        <v>0</v>
      </c>
      <c r="BF121" s="160">
        <f t="shared" si="5"/>
        <v>0</v>
      </c>
      <c r="BG121" s="160">
        <f t="shared" si="6"/>
        <v>0</v>
      </c>
      <c r="BH121" s="160">
        <f t="shared" si="7"/>
        <v>0</v>
      </c>
      <c r="BI121" s="160">
        <f t="shared" si="8"/>
        <v>0</v>
      </c>
      <c r="BJ121" s="21" t="s">
        <v>77</v>
      </c>
      <c r="BK121" s="160">
        <f t="shared" si="9"/>
        <v>0</v>
      </c>
      <c r="BL121" s="21" t="s">
        <v>128</v>
      </c>
      <c r="BM121" s="21" t="s">
        <v>1389</v>
      </c>
    </row>
    <row r="122" spans="2:65" s="1" customFormat="1" ht="25.5" customHeight="1">
      <c r="B122" s="149"/>
      <c r="C122" s="150" t="s">
        <v>10</v>
      </c>
      <c r="D122" s="150" t="s">
        <v>131</v>
      </c>
      <c r="E122" s="151" t="s">
        <v>1390</v>
      </c>
      <c r="F122" s="152" t="s">
        <v>1391</v>
      </c>
      <c r="G122" s="153" t="s">
        <v>134</v>
      </c>
      <c r="H122" s="154">
        <v>1</v>
      </c>
      <c r="I122" s="155"/>
      <c r="J122" s="155">
        <f t="shared" si="0"/>
        <v>0</v>
      </c>
      <c r="K122" s="152" t="s">
        <v>188</v>
      </c>
      <c r="L122" s="35"/>
      <c r="M122" s="156" t="s">
        <v>5</v>
      </c>
      <c r="N122" s="157" t="s">
        <v>40</v>
      </c>
      <c r="O122" s="158">
        <v>0.16600000000000001</v>
      </c>
      <c r="P122" s="158">
        <f t="shared" si="1"/>
        <v>0.16600000000000001</v>
      </c>
      <c r="Q122" s="158">
        <v>1.136E-2</v>
      </c>
      <c r="R122" s="158">
        <f t="shared" si="2"/>
        <v>1.136E-2</v>
      </c>
      <c r="S122" s="158">
        <v>0</v>
      </c>
      <c r="T122" s="159">
        <f t="shared" si="3"/>
        <v>0</v>
      </c>
      <c r="AR122" s="21" t="s">
        <v>128</v>
      </c>
      <c r="AT122" s="21" t="s">
        <v>131</v>
      </c>
      <c r="AU122" s="21" t="s">
        <v>79</v>
      </c>
      <c r="AY122" s="21" t="s">
        <v>129</v>
      </c>
      <c r="BE122" s="160">
        <f t="shared" si="4"/>
        <v>0</v>
      </c>
      <c r="BF122" s="160">
        <f t="shared" si="5"/>
        <v>0</v>
      </c>
      <c r="BG122" s="160">
        <f t="shared" si="6"/>
        <v>0</v>
      </c>
      <c r="BH122" s="160">
        <f t="shared" si="7"/>
        <v>0</v>
      </c>
      <c r="BI122" s="160">
        <f t="shared" si="8"/>
        <v>0</v>
      </c>
      <c r="BJ122" s="21" t="s">
        <v>77</v>
      </c>
      <c r="BK122" s="160">
        <f t="shared" si="9"/>
        <v>0</v>
      </c>
      <c r="BL122" s="21" t="s">
        <v>128</v>
      </c>
      <c r="BM122" s="21" t="s">
        <v>1392</v>
      </c>
    </row>
    <row r="123" spans="2:65" s="1" customFormat="1" ht="25.5" customHeight="1">
      <c r="B123" s="149"/>
      <c r="C123" s="150" t="s">
        <v>306</v>
      </c>
      <c r="D123" s="150" t="s">
        <v>131</v>
      </c>
      <c r="E123" s="151" t="s">
        <v>1393</v>
      </c>
      <c r="F123" s="152" t="s">
        <v>1394</v>
      </c>
      <c r="G123" s="153" t="s">
        <v>134</v>
      </c>
      <c r="H123" s="154">
        <v>1</v>
      </c>
      <c r="I123" s="155"/>
      <c r="J123" s="155">
        <f t="shared" si="0"/>
        <v>0</v>
      </c>
      <c r="K123" s="152" t="s">
        <v>188</v>
      </c>
      <c r="L123" s="35"/>
      <c r="M123" s="156" t="s">
        <v>5</v>
      </c>
      <c r="N123" s="157" t="s">
        <v>40</v>
      </c>
      <c r="O123" s="158">
        <v>0.25</v>
      </c>
      <c r="P123" s="158">
        <f t="shared" si="1"/>
        <v>0.25</v>
      </c>
      <c r="Q123" s="158">
        <v>0</v>
      </c>
      <c r="R123" s="158">
        <f t="shared" si="2"/>
        <v>0</v>
      </c>
      <c r="S123" s="158">
        <v>0</v>
      </c>
      <c r="T123" s="159">
        <f t="shared" si="3"/>
        <v>0</v>
      </c>
      <c r="AR123" s="21" t="s">
        <v>128</v>
      </c>
      <c r="AT123" s="21" t="s">
        <v>131</v>
      </c>
      <c r="AU123" s="21" t="s">
        <v>79</v>
      </c>
      <c r="AY123" s="21" t="s">
        <v>129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21" t="s">
        <v>77</v>
      </c>
      <c r="BK123" s="160">
        <f t="shared" si="9"/>
        <v>0</v>
      </c>
      <c r="BL123" s="21" t="s">
        <v>128</v>
      </c>
      <c r="BM123" s="21" t="s">
        <v>1395</v>
      </c>
    </row>
    <row r="124" spans="2:65" s="1" customFormat="1" ht="25.5" customHeight="1">
      <c r="B124" s="149"/>
      <c r="C124" s="150" t="s">
        <v>310</v>
      </c>
      <c r="D124" s="150" t="s">
        <v>131</v>
      </c>
      <c r="E124" s="151" t="s">
        <v>1396</v>
      </c>
      <c r="F124" s="152" t="s">
        <v>1397</v>
      </c>
      <c r="G124" s="153" t="s">
        <v>134</v>
      </c>
      <c r="H124" s="154">
        <v>1</v>
      </c>
      <c r="I124" s="155"/>
      <c r="J124" s="155">
        <f t="shared" si="0"/>
        <v>0</v>
      </c>
      <c r="K124" s="152" t="s">
        <v>188</v>
      </c>
      <c r="L124" s="35"/>
      <c r="M124" s="156" t="s">
        <v>5</v>
      </c>
      <c r="N124" s="157" t="s">
        <v>40</v>
      </c>
      <c r="O124" s="158">
        <v>0.33300000000000002</v>
      </c>
      <c r="P124" s="158">
        <f t="shared" si="1"/>
        <v>0.33300000000000002</v>
      </c>
      <c r="Q124" s="158">
        <v>3.6360000000000003E-2</v>
      </c>
      <c r="R124" s="158">
        <f t="shared" si="2"/>
        <v>3.6360000000000003E-2</v>
      </c>
      <c r="S124" s="158">
        <v>0</v>
      </c>
      <c r="T124" s="159">
        <f t="shared" si="3"/>
        <v>0</v>
      </c>
      <c r="AR124" s="21" t="s">
        <v>128</v>
      </c>
      <c r="AT124" s="21" t="s">
        <v>131</v>
      </c>
      <c r="AU124" s="21" t="s">
        <v>79</v>
      </c>
      <c r="AY124" s="21" t="s">
        <v>129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21" t="s">
        <v>77</v>
      </c>
      <c r="BK124" s="160">
        <f t="shared" si="9"/>
        <v>0</v>
      </c>
      <c r="BL124" s="21" t="s">
        <v>128</v>
      </c>
      <c r="BM124" s="21" t="s">
        <v>1398</v>
      </c>
    </row>
    <row r="125" spans="2:65" s="1" customFormat="1" ht="16.5" customHeight="1">
      <c r="B125" s="149"/>
      <c r="C125" s="150" t="s">
        <v>314</v>
      </c>
      <c r="D125" s="150" t="s">
        <v>131</v>
      </c>
      <c r="E125" s="151" t="s">
        <v>1399</v>
      </c>
      <c r="F125" s="152" t="s">
        <v>1400</v>
      </c>
      <c r="G125" s="153" t="s">
        <v>317</v>
      </c>
      <c r="H125" s="154">
        <v>14.6</v>
      </c>
      <c r="I125" s="155"/>
      <c r="J125" s="155">
        <f t="shared" si="0"/>
        <v>0</v>
      </c>
      <c r="K125" s="152" t="s">
        <v>188</v>
      </c>
      <c r="L125" s="35"/>
      <c r="M125" s="156" t="s">
        <v>5</v>
      </c>
      <c r="N125" s="157" t="s">
        <v>40</v>
      </c>
      <c r="O125" s="158">
        <v>5.3999999999999999E-2</v>
      </c>
      <c r="P125" s="158">
        <f t="shared" si="1"/>
        <v>0.78839999999999999</v>
      </c>
      <c r="Q125" s="158">
        <v>1.9000000000000001E-4</v>
      </c>
      <c r="R125" s="158">
        <f t="shared" si="2"/>
        <v>2.774E-3</v>
      </c>
      <c r="S125" s="158">
        <v>0</v>
      </c>
      <c r="T125" s="159">
        <f t="shared" si="3"/>
        <v>0</v>
      </c>
      <c r="AR125" s="21" t="s">
        <v>128</v>
      </c>
      <c r="AT125" s="21" t="s">
        <v>131</v>
      </c>
      <c r="AU125" s="21" t="s">
        <v>79</v>
      </c>
      <c r="AY125" s="21" t="s">
        <v>129</v>
      </c>
      <c r="BE125" s="160">
        <f t="shared" si="4"/>
        <v>0</v>
      </c>
      <c r="BF125" s="160">
        <f t="shared" si="5"/>
        <v>0</v>
      </c>
      <c r="BG125" s="160">
        <f t="shared" si="6"/>
        <v>0</v>
      </c>
      <c r="BH125" s="160">
        <f t="shared" si="7"/>
        <v>0</v>
      </c>
      <c r="BI125" s="160">
        <f t="shared" si="8"/>
        <v>0</v>
      </c>
      <c r="BJ125" s="21" t="s">
        <v>77</v>
      </c>
      <c r="BK125" s="160">
        <f t="shared" si="9"/>
        <v>0</v>
      </c>
      <c r="BL125" s="21" t="s">
        <v>128</v>
      </c>
      <c r="BM125" s="21" t="s">
        <v>1401</v>
      </c>
    </row>
    <row r="126" spans="2:65" s="1" customFormat="1" ht="16.5" customHeight="1">
      <c r="B126" s="149"/>
      <c r="C126" s="150" t="s">
        <v>319</v>
      </c>
      <c r="D126" s="150" t="s">
        <v>131</v>
      </c>
      <c r="E126" s="151" t="s">
        <v>1402</v>
      </c>
      <c r="F126" s="152" t="s">
        <v>1403</v>
      </c>
      <c r="G126" s="153" t="s">
        <v>317</v>
      </c>
      <c r="H126" s="154">
        <v>12.6</v>
      </c>
      <c r="I126" s="155"/>
      <c r="J126" s="155">
        <f t="shared" si="0"/>
        <v>0</v>
      </c>
      <c r="K126" s="152" t="s">
        <v>188</v>
      </c>
      <c r="L126" s="35"/>
      <c r="M126" s="156" t="s">
        <v>5</v>
      </c>
      <c r="N126" s="157" t="s">
        <v>40</v>
      </c>
      <c r="O126" s="158">
        <v>2.5000000000000001E-2</v>
      </c>
      <c r="P126" s="158">
        <f t="shared" si="1"/>
        <v>0.315</v>
      </c>
      <c r="Q126" s="158">
        <v>9.0000000000000006E-5</v>
      </c>
      <c r="R126" s="158">
        <f t="shared" si="2"/>
        <v>1.134E-3</v>
      </c>
      <c r="S126" s="158">
        <v>0</v>
      </c>
      <c r="T126" s="159">
        <f t="shared" si="3"/>
        <v>0</v>
      </c>
      <c r="AR126" s="21" t="s">
        <v>128</v>
      </c>
      <c r="AT126" s="21" t="s">
        <v>131</v>
      </c>
      <c r="AU126" s="21" t="s">
        <v>79</v>
      </c>
      <c r="AY126" s="21" t="s">
        <v>129</v>
      </c>
      <c r="BE126" s="160">
        <f t="shared" si="4"/>
        <v>0</v>
      </c>
      <c r="BF126" s="160">
        <f t="shared" si="5"/>
        <v>0</v>
      </c>
      <c r="BG126" s="160">
        <f t="shared" si="6"/>
        <v>0</v>
      </c>
      <c r="BH126" s="160">
        <f t="shared" si="7"/>
        <v>0</v>
      </c>
      <c r="BI126" s="160">
        <f t="shared" si="8"/>
        <v>0</v>
      </c>
      <c r="BJ126" s="21" t="s">
        <v>77</v>
      </c>
      <c r="BK126" s="160">
        <f t="shared" si="9"/>
        <v>0</v>
      </c>
      <c r="BL126" s="21" t="s">
        <v>128</v>
      </c>
      <c r="BM126" s="21" t="s">
        <v>1404</v>
      </c>
    </row>
    <row r="127" spans="2:65" s="10" customFormat="1" ht="29.85" customHeight="1">
      <c r="B127" s="137"/>
      <c r="D127" s="138" t="s">
        <v>68</v>
      </c>
      <c r="E127" s="147" t="s">
        <v>660</v>
      </c>
      <c r="F127" s="147" t="s">
        <v>661</v>
      </c>
      <c r="J127" s="148">
        <f>BK127</f>
        <v>0</v>
      </c>
      <c r="L127" s="137"/>
      <c r="M127" s="141"/>
      <c r="N127" s="142"/>
      <c r="O127" s="142"/>
      <c r="P127" s="143">
        <f>P128</f>
        <v>0.19240000000000002</v>
      </c>
      <c r="Q127" s="142"/>
      <c r="R127" s="143">
        <f>R128</f>
        <v>0</v>
      </c>
      <c r="S127" s="142"/>
      <c r="T127" s="144">
        <f>T128</f>
        <v>0</v>
      </c>
      <c r="AR127" s="138" t="s">
        <v>77</v>
      </c>
      <c r="AT127" s="145" t="s">
        <v>68</v>
      </c>
      <c r="AU127" s="145" t="s">
        <v>77</v>
      </c>
      <c r="AY127" s="138" t="s">
        <v>129</v>
      </c>
      <c r="BK127" s="146">
        <f>BK128</f>
        <v>0</v>
      </c>
    </row>
    <row r="128" spans="2:65" s="1" customFormat="1" ht="16.5" customHeight="1">
      <c r="B128" s="149"/>
      <c r="C128" s="150" t="s">
        <v>323</v>
      </c>
      <c r="D128" s="150" t="s">
        <v>131</v>
      </c>
      <c r="E128" s="151" t="s">
        <v>1405</v>
      </c>
      <c r="F128" s="152" t="s">
        <v>1406</v>
      </c>
      <c r="G128" s="153" t="s">
        <v>224</v>
      </c>
      <c r="H128" s="154">
        <v>0.13</v>
      </c>
      <c r="I128" s="155"/>
      <c r="J128" s="155">
        <f>ROUND(I128*H128,2)</f>
        <v>0</v>
      </c>
      <c r="K128" s="152" t="s">
        <v>188</v>
      </c>
      <c r="L128" s="35"/>
      <c r="M128" s="156" t="s">
        <v>5</v>
      </c>
      <c r="N128" s="157" t="s">
        <v>40</v>
      </c>
      <c r="O128" s="158">
        <v>1.48</v>
      </c>
      <c r="P128" s="158">
        <f>O128*H128</f>
        <v>0.19240000000000002</v>
      </c>
      <c r="Q128" s="158">
        <v>0</v>
      </c>
      <c r="R128" s="158">
        <f>Q128*H128</f>
        <v>0</v>
      </c>
      <c r="S128" s="158">
        <v>0</v>
      </c>
      <c r="T128" s="159">
        <f>S128*H128</f>
        <v>0</v>
      </c>
      <c r="AR128" s="21" t="s">
        <v>128</v>
      </c>
      <c r="AT128" s="21" t="s">
        <v>131</v>
      </c>
      <c r="AU128" s="21" t="s">
        <v>79</v>
      </c>
      <c r="AY128" s="21" t="s">
        <v>129</v>
      </c>
      <c r="BE128" s="160">
        <f>IF(N128="základní",J128,0)</f>
        <v>0</v>
      </c>
      <c r="BF128" s="160">
        <f>IF(N128="snížená",J128,0)</f>
        <v>0</v>
      </c>
      <c r="BG128" s="160">
        <f>IF(N128="zákl. přenesená",J128,0)</f>
        <v>0</v>
      </c>
      <c r="BH128" s="160">
        <f>IF(N128="sníž. přenesená",J128,0)</f>
        <v>0</v>
      </c>
      <c r="BI128" s="160">
        <f>IF(N128="nulová",J128,0)</f>
        <v>0</v>
      </c>
      <c r="BJ128" s="21" t="s">
        <v>77</v>
      </c>
      <c r="BK128" s="160">
        <f>ROUND(I128*H128,2)</f>
        <v>0</v>
      </c>
      <c r="BL128" s="21" t="s">
        <v>128</v>
      </c>
      <c r="BM128" s="21" t="s">
        <v>1407</v>
      </c>
    </row>
    <row r="129" spans="2:65" s="10" customFormat="1" ht="37.35" customHeight="1">
      <c r="B129" s="137"/>
      <c r="D129" s="138" t="s">
        <v>68</v>
      </c>
      <c r="E129" s="139" t="s">
        <v>666</v>
      </c>
      <c r="F129" s="139" t="s">
        <v>667</v>
      </c>
      <c r="J129" s="140">
        <f>BK129</f>
        <v>0</v>
      </c>
      <c r="L129" s="137"/>
      <c r="M129" s="141"/>
      <c r="N129" s="142"/>
      <c r="O129" s="142"/>
      <c r="P129" s="143">
        <f>P130+P155+P183+P207</f>
        <v>389.66899999999998</v>
      </c>
      <c r="Q129" s="142"/>
      <c r="R129" s="143">
        <f>R130+R155+R183+R207</f>
        <v>1.8210790000000001</v>
      </c>
      <c r="S129" s="142"/>
      <c r="T129" s="144">
        <f>T130+T155+T183+T207</f>
        <v>0</v>
      </c>
      <c r="AR129" s="138" t="s">
        <v>79</v>
      </c>
      <c r="AT129" s="145" t="s">
        <v>68</v>
      </c>
      <c r="AU129" s="145" t="s">
        <v>69</v>
      </c>
      <c r="AY129" s="138" t="s">
        <v>129</v>
      </c>
      <c r="BK129" s="146">
        <f>BK130+BK155+BK183+BK207</f>
        <v>0</v>
      </c>
    </row>
    <row r="130" spans="2:65" s="10" customFormat="1" ht="19.95" customHeight="1">
      <c r="B130" s="137"/>
      <c r="D130" s="138" t="s">
        <v>68</v>
      </c>
      <c r="E130" s="147" t="s">
        <v>1408</v>
      </c>
      <c r="F130" s="147" t="s">
        <v>1409</v>
      </c>
      <c r="J130" s="148">
        <f>BK130</f>
        <v>0</v>
      </c>
      <c r="L130" s="137"/>
      <c r="M130" s="141"/>
      <c r="N130" s="142"/>
      <c r="O130" s="142"/>
      <c r="P130" s="143">
        <f>SUM(P131:P154)</f>
        <v>136.61650000000006</v>
      </c>
      <c r="Q130" s="142"/>
      <c r="R130" s="143">
        <f>SUM(R131:R154)</f>
        <v>0.42445000000000005</v>
      </c>
      <c r="S130" s="142"/>
      <c r="T130" s="144">
        <f>SUM(T131:T154)</f>
        <v>0</v>
      </c>
      <c r="AR130" s="138" t="s">
        <v>79</v>
      </c>
      <c r="AT130" s="145" t="s">
        <v>68</v>
      </c>
      <c r="AU130" s="145" t="s">
        <v>77</v>
      </c>
      <c r="AY130" s="138" t="s">
        <v>129</v>
      </c>
      <c r="BK130" s="146">
        <f>SUM(BK131:BK154)</f>
        <v>0</v>
      </c>
    </row>
    <row r="131" spans="2:65" s="1" customFormat="1" ht="16.5" customHeight="1">
      <c r="B131" s="149"/>
      <c r="C131" s="150" t="s">
        <v>327</v>
      </c>
      <c r="D131" s="150" t="s">
        <v>131</v>
      </c>
      <c r="E131" s="151" t="s">
        <v>1410</v>
      </c>
      <c r="F131" s="152" t="s">
        <v>1411</v>
      </c>
      <c r="G131" s="153" t="s">
        <v>317</v>
      </c>
      <c r="H131" s="154">
        <v>42</v>
      </c>
      <c r="I131" s="155"/>
      <c r="J131" s="155">
        <f t="shared" ref="J131:J154" si="10">ROUND(I131*H131,2)</f>
        <v>0</v>
      </c>
      <c r="K131" s="152" t="s">
        <v>188</v>
      </c>
      <c r="L131" s="35"/>
      <c r="M131" s="156" t="s">
        <v>5</v>
      </c>
      <c r="N131" s="157" t="s">
        <v>40</v>
      </c>
      <c r="O131" s="158">
        <v>0.47799999999999998</v>
      </c>
      <c r="P131" s="158">
        <f t="shared" ref="P131:P154" si="11">O131*H131</f>
        <v>20.076000000000001</v>
      </c>
      <c r="Q131" s="158">
        <v>1.89E-3</v>
      </c>
      <c r="R131" s="158">
        <f t="shared" ref="R131:R154" si="12">Q131*H131</f>
        <v>7.9379999999999992E-2</v>
      </c>
      <c r="S131" s="158">
        <v>0</v>
      </c>
      <c r="T131" s="159">
        <f t="shared" ref="T131:T154" si="13">S131*H131</f>
        <v>0</v>
      </c>
      <c r="AR131" s="21" t="s">
        <v>271</v>
      </c>
      <c r="AT131" s="21" t="s">
        <v>131</v>
      </c>
      <c r="AU131" s="21" t="s">
        <v>79</v>
      </c>
      <c r="AY131" s="21" t="s">
        <v>129</v>
      </c>
      <c r="BE131" s="160">
        <f t="shared" ref="BE131:BE154" si="14">IF(N131="základní",J131,0)</f>
        <v>0</v>
      </c>
      <c r="BF131" s="160">
        <f t="shared" ref="BF131:BF154" si="15">IF(N131="snížená",J131,0)</f>
        <v>0</v>
      </c>
      <c r="BG131" s="160">
        <f t="shared" ref="BG131:BG154" si="16">IF(N131="zákl. přenesená",J131,0)</f>
        <v>0</v>
      </c>
      <c r="BH131" s="160">
        <f t="shared" ref="BH131:BH154" si="17">IF(N131="sníž. přenesená",J131,0)</f>
        <v>0</v>
      </c>
      <c r="BI131" s="160">
        <f t="shared" ref="BI131:BI154" si="18">IF(N131="nulová",J131,0)</f>
        <v>0</v>
      </c>
      <c r="BJ131" s="21" t="s">
        <v>77</v>
      </c>
      <c r="BK131" s="160">
        <f t="shared" ref="BK131:BK154" si="19">ROUND(I131*H131,2)</f>
        <v>0</v>
      </c>
      <c r="BL131" s="21" t="s">
        <v>271</v>
      </c>
      <c r="BM131" s="21" t="s">
        <v>1412</v>
      </c>
    </row>
    <row r="132" spans="2:65" s="1" customFormat="1" ht="16.5" customHeight="1">
      <c r="B132" s="149"/>
      <c r="C132" s="150" t="s">
        <v>331</v>
      </c>
      <c r="D132" s="150" t="s">
        <v>131</v>
      </c>
      <c r="E132" s="151" t="s">
        <v>1413</v>
      </c>
      <c r="F132" s="152" t="s">
        <v>1414</v>
      </c>
      <c r="G132" s="153" t="s">
        <v>317</v>
      </c>
      <c r="H132" s="154">
        <v>44.5</v>
      </c>
      <c r="I132" s="155"/>
      <c r="J132" s="155">
        <f t="shared" si="10"/>
        <v>0</v>
      </c>
      <c r="K132" s="152" t="s">
        <v>188</v>
      </c>
      <c r="L132" s="35"/>
      <c r="M132" s="156" t="s">
        <v>5</v>
      </c>
      <c r="N132" s="157" t="s">
        <v>40</v>
      </c>
      <c r="O132" s="158">
        <v>0.57399999999999995</v>
      </c>
      <c r="P132" s="158">
        <f t="shared" si="11"/>
        <v>25.542999999999999</v>
      </c>
      <c r="Q132" s="158">
        <v>3.5000000000000001E-3</v>
      </c>
      <c r="R132" s="158">
        <f t="shared" si="12"/>
        <v>0.15575</v>
      </c>
      <c r="S132" s="158">
        <v>0</v>
      </c>
      <c r="T132" s="159">
        <f t="shared" si="13"/>
        <v>0</v>
      </c>
      <c r="AR132" s="21" t="s">
        <v>271</v>
      </c>
      <c r="AT132" s="21" t="s">
        <v>131</v>
      </c>
      <c r="AU132" s="21" t="s">
        <v>79</v>
      </c>
      <c r="AY132" s="21" t="s">
        <v>129</v>
      </c>
      <c r="BE132" s="160">
        <f t="shared" si="14"/>
        <v>0</v>
      </c>
      <c r="BF132" s="160">
        <f t="shared" si="15"/>
        <v>0</v>
      </c>
      <c r="BG132" s="160">
        <f t="shared" si="16"/>
        <v>0</v>
      </c>
      <c r="BH132" s="160">
        <f t="shared" si="17"/>
        <v>0</v>
      </c>
      <c r="BI132" s="160">
        <f t="shared" si="18"/>
        <v>0</v>
      </c>
      <c r="BJ132" s="21" t="s">
        <v>77</v>
      </c>
      <c r="BK132" s="160">
        <f t="shared" si="19"/>
        <v>0</v>
      </c>
      <c r="BL132" s="21" t="s">
        <v>271</v>
      </c>
      <c r="BM132" s="21" t="s">
        <v>1415</v>
      </c>
    </row>
    <row r="133" spans="2:65" s="1" customFormat="1" ht="16.5" customHeight="1">
      <c r="B133" s="149"/>
      <c r="C133" s="150" t="s">
        <v>335</v>
      </c>
      <c r="D133" s="150" t="s">
        <v>131</v>
      </c>
      <c r="E133" s="151" t="s">
        <v>1416</v>
      </c>
      <c r="F133" s="152" t="s">
        <v>1417</v>
      </c>
      <c r="G133" s="153" t="s">
        <v>317</v>
      </c>
      <c r="H133" s="154">
        <v>23</v>
      </c>
      <c r="I133" s="155"/>
      <c r="J133" s="155">
        <f t="shared" si="10"/>
        <v>0</v>
      </c>
      <c r="K133" s="152" t="s">
        <v>188</v>
      </c>
      <c r="L133" s="35"/>
      <c r="M133" s="156" t="s">
        <v>5</v>
      </c>
      <c r="N133" s="157" t="s">
        <v>40</v>
      </c>
      <c r="O133" s="158">
        <v>0.36299999999999999</v>
      </c>
      <c r="P133" s="158">
        <f t="shared" si="11"/>
        <v>8.3490000000000002</v>
      </c>
      <c r="Q133" s="158">
        <v>1.25E-3</v>
      </c>
      <c r="R133" s="158">
        <f t="shared" si="12"/>
        <v>2.8750000000000001E-2</v>
      </c>
      <c r="S133" s="158">
        <v>0</v>
      </c>
      <c r="T133" s="159">
        <f t="shared" si="13"/>
        <v>0</v>
      </c>
      <c r="AR133" s="21" t="s">
        <v>271</v>
      </c>
      <c r="AT133" s="21" t="s">
        <v>131</v>
      </c>
      <c r="AU133" s="21" t="s">
        <v>79</v>
      </c>
      <c r="AY133" s="21" t="s">
        <v>129</v>
      </c>
      <c r="BE133" s="160">
        <f t="shared" si="14"/>
        <v>0</v>
      </c>
      <c r="BF133" s="160">
        <f t="shared" si="15"/>
        <v>0</v>
      </c>
      <c r="BG133" s="160">
        <f t="shared" si="16"/>
        <v>0</v>
      </c>
      <c r="BH133" s="160">
        <f t="shared" si="17"/>
        <v>0</v>
      </c>
      <c r="BI133" s="160">
        <f t="shared" si="18"/>
        <v>0</v>
      </c>
      <c r="BJ133" s="21" t="s">
        <v>77</v>
      </c>
      <c r="BK133" s="160">
        <f t="shared" si="19"/>
        <v>0</v>
      </c>
      <c r="BL133" s="21" t="s">
        <v>271</v>
      </c>
      <c r="BM133" s="21" t="s">
        <v>1418</v>
      </c>
    </row>
    <row r="134" spans="2:65" s="1" customFormat="1" ht="16.5" customHeight="1">
      <c r="B134" s="149"/>
      <c r="C134" s="150" t="s">
        <v>86</v>
      </c>
      <c r="D134" s="150" t="s">
        <v>131</v>
      </c>
      <c r="E134" s="151" t="s">
        <v>1419</v>
      </c>
      <c r="F134" s="152" t="s">
        <v>1420</v>
      </c>
      <c r="G134" s="153" t="s">
        <v>317</v>
      </c>
      <c r="H134" s="154">
        <v>34</v>
      </c>
      <c r="I134" s="155"/>
      <c r="J134" s="155">
        <f t="shared" si="10"/>
        <v>0</v>
      </c>
      <c r="K134" s="152" t="s">
        <v>188</v>
      </c>
      <c r="L134" s="35"/>
      <c r="M134" s="156" t="s">
        <v>5</v>
      </c>
      <c r="N134" s="157" t="s">
        <v>40</v>
      </c>
      <c r="O134" s="158">
        <v>0.38300000000000001</v>
      </c>
      <c r="P134" s="158">
        <f t="shared" si="11"/>
        <v>13.022</v>
      </c>
      <c r="Q134" s="158">
        <v>1.7600000000000001E-3</v>
      </c>
      <c r="R134" s="158">
        <f t="shared" si="12"/>
        <v>5.9840000000000004E-2</v>
      </c>
      <c r="S134" s="158">
        <v>0</v>
      </c>
      <c r="T134" s="159">
        <f t="shared" si="13"/>
        <v>0</v>
      </c>
      <c r="AR134" s="21" t="s">
        <v>271</v>
      </c>
      <c r="AT134" s="21" t="s">
        <v>131</v>
      </c>
      <c r="AU134" s="21" t="s">
        <v>79</v>
      </c>
      <c r="AY134" s="21" t="s">
        <v>129</v>
      </c>
      <c r="BE134" s="160">
        <f t="shared" si="14"/>
        <v>0</v>
      </c>
      <c r="BF134" s="160">
        <f t="shared" si="15"/>
        <v>0</v>
      </c>
      <c r="BG134" s="160">
        <f t="shared" si="16"/>
        <v>0</v>
      </c>
      <c r="BH134" s="160">
        <f t="shared" si="17"/>
        <v>0</v>
      </c>
      <c r="BI134" s="160">
        <f t="shared" si="18"/>
        <v>0</v>
      </c>
      <c r="BJ134" s="21" t="s">
        <v>77</v>
      </c>
      <c r="BK134" s="160">
        <f t="shared" si="19"/>
        <v>0</v>
      </c>
      <c r="BL134" s="21" t="s">
        <v>271</v>
      </c>
      <c r="BM134" s="21" t="s">
        <v>1421</v>
      </c>
    </row>
    <row r="135" spans="2:65" s="1" customFormat="1" ht="16.5" customHeight="1">
      <c r="B135" s="149"/>
      <c r="C135" s="172" t="s">
        <v>345</v>
      </c>
      <c r="D135" s="172" t="s">
        <v>235</v>
      </c>
      <c r="E135" s="173" t="s">
        <v>1422</v>
      </c>
      <c r="F135" s="174" t="s">
        <v>1423</v>
      </c>
      <c r="G135" s="175" t="s">
        <v>134</v>
      </c>
      <c r="H135" s="176">
        <v>1</v>
      </c>
      <c r="I135" s="177"/>
      <c r="J135" s="177">
        <f t="shared" si="10"/>
        <v>0</v>
      </c>
      <c r="K135" s="174" t="s">
        <v>188</v>
      </c>
      <c r="L135" s="178"/>
      <c r="M135" s="179" t="s">
        <v>5</v>
      </c>
      <c r="N135" s="180" t="s">
        <v>40</v>
      </c>
      <c r="O135" s="158">
        <v>0</v>
      </c>
      <c r="P135" s="158">
        <f t="shared" si="11"/>
        <v>0</v>
      </c>
      <c r="Q135" s="158">
        <v>5.5999999999999995E-4</v>
      </c>
      <c r="R135" s="158">
        <f t="shared" si="12"/>
        <v>5.5999999999999995E-4</v>
      </c>
      <c r="S135" s="158">
        <v>0</v>
      </c>
      <c r="T135" s="159">
        <f t="shared" si="13"/>
        <v>0</v>
      </c>
      <c r="AR135" s="21" t="s">
        <v>350</v>
      </c>
      <c r="AT135" s="21" t="s">
        <v>235</v>
      </c>
      <c r="AU135" s="21" t="s">
        <v>79</v>
      </c>
      <c r="AY135" s="21" t="s">
        <v>129</v>
      </c>
      <c r="BE135" s="160">
        <f t="shared" si="14"/>
        <v>0</v>
      </c>
      <c r="BF135" s="160">
        <f t="shared" si="15"/>
        <v>0</v>
      </c>
      <c r="BG135" s="160">
        <f t="shared" si="16"/>
        <v>0</v>
      </c>
      <c r="BH135" s="160">
        <f t="shared" si="17"/>
        <v>0</v>
      </c>
      <c r="BI135" s="160">
        <f t="shared" si="18"/>
        <v>0</v>
      </c>
      <c r="BJ135" s="21" t="s">
        <v>77</v>
      </c>
      <c r="BK135" s="160">
        <f t="shared" si="19"/>
        <v>0</v>
      </c>
      <c r="BL135" s="21" t="s">
        <v>271</v>
      </c>
      <c r="BM135" s="21" t="s">
        <v>1424</v>
      </c>
    </row>
    <row r="136" spans="2:65" s="1" customFormat="1" ht="16.5" customHeight="1">
      <c r="B136" s="149"/>
      <c r="C136" s="150" t="s">
        <v>350</v>
      </c>
      <c r="D136" s="150" t="s">
        <v>131</v>
      </c>
      <c r="E136" s="151" t="s">
        <v>1425</v>
      </c>
      <c r="F136" s="152" t="s">
        <v>1426</v>
      </c>
      <c r="G136" s="153" t="s">
        <v>317</v>
      </c>
      <c r="H136" s="154">
        <v>18</v>
      </c>
      <c r="I136" s="155"/>
      <c r="J136" s="155">
        <f t="shared" si="10"/>
        <v>0</v>
      </c>
      <c r="K136" s="152" t="s">
        <v>188</v>
      </c>
      <c r="L136" s="35"/>
      <c r="M136" s="156" t="s">
        <v>5</v>
      </c>
      <c r="N136" s="157" t="s">
        <v>40</v>
      </c>
      <c r="O136" s="158">
        <v>0.40400000000000003</v>
      </c>
      <c r="P136" s="158">
        <f t="shared" si="11"/>
        <v>7.2720000000000002</v>
      </c>
      <c r="Q136" s="158">
        <v>2.7699999999999999E-3</v>
      </c>
      <c r="R136" s="158">
        <f t="shared" si="12"/>
        <v>4.9860000000000002E-2</v>
      </c>
      <c r="S136" s="158">
        <v>0</v>
      </c>
      <c r="T136" s="159">
        <f t="shared" si="13"/>
        <v>0</v>
      </c>
      <c r="AR136" s="21" t="s">
        <v>271</v>
      </c>
      <c r="AT136" s="21" t="s">
        <v>131</v>
      </c>
      <c r="AU136" s="21" t="s">
        <v>79</v>
      </c>
      <c r="AY136" s="21" t="s">
        <v>129</v>
      </c>
      <c r="BE136" s="160">
        <f t="shared" si="14"/>
        <v>0</v>
      </c>
      <c r="BF136" s="160">
        <f t="shared" si="15"/>
        <v>0</v>
      </c>
      <c r="BG136" s="160">
        <f t="shared" si="16"/>
        <v>0</v>
      </c>
      <c r="BH136" s="160">
        <f t="shared" si="17"/>
        <v>0</v>
      </c>
      <c r="BI136" s="160">
        <f t="shared" si="18"/>
        <v>0</v>
      </c>
      <c r="BJ136" s="21" t="s">
        <v>77</v>
      </c>
      <c r="BK136" s="160">
        <f t="shared" si="19"/>
        <v>0</v>
      </c>
      <c r="BL136" s="21" t="s">
        <v>271</v>
      </c>
      <c r="BM136" s="21" t="s">
        <v>1427</v>
      </c>
    </row>
    <row r="137" spans="2:65" s="1" customFormat="1" ht="16.5" customHeight="1">
      <c r="B137" s="149"/>
      <c r="C137" s="172" t="s">
        <v>355</v>
      </c>
      <c r="D137" s="172" t="s">
        <v>235</v>
      </c>
      <c r="E137" s="173" t="s">
        <v>1428</v>
      </c>
      <c r="F137" s="174" t="s">
        <v>1429</v>
      </c>
      <c r="G137" s="175" t="s">
        <v>134</v>
      </c>
      <c r="H137" s="176">
        <v>1</v>
      </c>
      <c r="I137" s="177"/>
      <c r="J137" s="177">
        <f t="shared" si="10"/>
        <v>0</v>
      </c>
      <c r="K137" s="174" t="s">
        <v>188</v>
      </c>
      <c r="L137" s="178"/>
      <c r="M137" s="179" t="s">
        <v>5</v>
      </c>
      <c r="N137" s="180" t="s">
        <v>40</v>
      </c>
      <c r="O137" s="158">
        <v>0</v>
      </c>
      <c r="P137" s="158">
        <f t="shared" si="11"/>
        <v>0</v>
      </c>
      <c r="Q137" s="158">
        <v>1.08E-3</v>
      </c>
      <c r="R137" s="158">
        <f t="shared" si="12"/>
        <v>1.08E-3</v>
      </c>
      <c r="S137" s="158">
        <v>0</v>
      </c>
      <c r="T137" s="159">
        <f t="shared" si="13"/>
        <v>0</v>
      </c>
      <c r="AR137" s="21" t="s">
        <v>350</v>
      </c>
      <c r="AT137" s="21" t="s">
        <v>235</v>
      </c>
      <c r="AU137" s="21" t="s">
        <v>79</v>
      </c>
      <c r="AY137" s="21" t="s">
        <v>129</v>
      </c>
      <c r="BE137" s="160">
        <f t="shared" si="14"/>
        <v>0</v>
      </c>
      <c r="BF137" s="160">
        <f t="shared" si="15"/>
        <v>0</v>
      </c>
      <c r="BG137" s="160">
        <f t="shared" si="16"/>
        <v>0</v>
      </c>
      <c r="BH137" s="160">
        <f t="shared" si="17"/>
        <v>0</v>
      </c>
      <c r="BI137" s="160">
        <f t="shared" si="18"/>
        <v>0</v>
      </c>
      <c r="BJ137" s="21" t="s">
        <v>77</v>
      </c>
      <c r="BK137" s="160">
        <f t="shared" si="19"/>
        <v>0</v>
      </c>
      <c r="BL137" s="21" t="s">
        <v>271</v>
      </c>
      <c r="BM137" s="21" t="s">
        <v>1430</v>
      </c>
    </row>
    <row r="138" spans="2:65" s="1" customFormat="1" ht="16.5" customHeight="1">
      <c r="B138" s="149"/>
      <c r="C138" s="150" t="s">
        <v>360</v>
      </c>
      <c r="D138" s="150" t="s">
        <v>131</v>
      </c>
      <c r="E138" s="151" t="s">
        <v>1431</v>
      </c>
      <c r="F138" s="152" t="s">
        <v>1432</v>
      </c>
      <c r="G138" s="153" t="s">
        <v>317</v>
      </c>
      <c r="H138" s="154">
        <v>1</v>
      </c>
      <c r="I138" s="155"/>
      <c r="J138" s="155">
        <f t="shared" si="10"/>
        <v>0</v>
      </c>
      <c r="K138" s="152" t="s">
        <v>188</v>
      </c>
      <c r="L138" s="35"/>
      <c r="M138" s="156" t="s">
        <v>5</v>
      </c>
      <c r="N138" s="157" t="s">
        <v>40</v>
      </c>
      <c r="O138" s="158">
        <v>0.73499999999999999</v>
      </c>
      <c r="P138" s="158">
        <f t="shared" si="11"/>
        <v>0.73499999999999999</v>
      </c>
      <c r="Q138" s="158">
        <v>5.5999999999999995E-4</v>
      </c>
      <c r="R138" s="158">
        <f t="shared" si="12"/>
        <v>5.5999999999999995E-4</v>
      </c>
      <c r="S138" s="158">
        <v>0</v>
      </c>
      <c r="T138" s="159">
        <f t="shared" si="13"/>
        <v>0</v>
      </c>
      <c r="AR138" s="21" t="s">
        <v>271</v>
      </c>
      <c r="AT138" s="21" t="s">
        <v>131</v>
      </c>
      <c r="AU138" s="21" t="s">
        <v>79</v>
      </c>
      <c r="AY138" s="21" t="s">
        <v>129</v>
      </c>
      <c r="BE138" s="160">
        <f t="shared" si="14"/>
        <v>0</v>
      </c>
      <c r="BF138" s="160">
        <f t="shared" si="15"/>
        <v>0</v>
      </c>
      <c r="BG138" s="160">
        <f t="shared" si="16"/>
        <v>0</v>
      </c>
      <c r="BH138" s="160">
        <f t="shared" si="17"/>
        <v>0</v>
      </c>
      <c r="BI138" s="160">
        <f t="shared" si="18"/>
        <v>0</v>
      </c>
      <c r="BJ138" s="21" t="s">
        <v>77</v>
      </c>
      <c r="BK138" s="160">
        <f t="shared" si="19"/>
        <v>0</v>
      </c>
      <c r="BL138" s="21" t="s">
        <v>271</v>
      </c>
      <c r="BM138" s="21" t="s">
        <v>1433</v>
      </c>
    </row>
    <row r="139" spans="2:65" s="1" customFormat="1" ht="16.5" customHeight="1">
      <c r="B139" s="149"/>
      <c r="C139" s="150" t="s">
        <v>365</v>
      </c>
      <c r="D139" s="150" t="s">
        <v>131</v>
      </c>
      <c r="E139" s="151" t="s">
        <v>1434</v>
      </c>
      <c r="F139" s="152" t="s">
        <v>1435</v>
      </c>
      <c r="G139" s="153" t="s">
        <v>317</v>
      </c>
      <c r="H139" s="154">
        <v>12</v>
      </c>
      <c r="I139" s="155"/>
      <c r="J139" s="155">
        <f t="shared" si="10"/>
        <v>0</v>
      </c>
      <c r="K139" s="152" t="s">
        <v>188</v>
      </c>
      <c r="L139" s="35"/>
      <c r="M139" s="156" t="s">
        <v>5</v>
      </c>
      <c r="N139" s="157" t="s">
        <v>40</v>
      </c>
      <c r="O139" s="158">
        <v>0.82699999999999996</v>
      </c>
      <c r="P139" s="158">
        <f t="shared" si="11"/>
        <v>9.9239999999999995</v>
      </c>
      <c r="Q139" s="158">
        <v>1.2099999999999999E-3</v>
      </c>
      <c r="R139" s="158">
        <f t="shared" si="12"/>
        <v>1.4519999999999998E-2</v>
      </c>
      <c r="S139" s="158">
        <v>0</v>
      </c>
      <c r="T139" s="159">
        <f t="shared" si="13"/>
        <v>0</v>
      </c>
      <c r="AR139" s="21" t="s">
        <v>271</v>
      </c>
      <c r="AT139" s="21" t="s">
        <v>131</v>
      </c>
      <c r="AU139" s="21" t="s">
        <v>79</v>
      </c>
      <c r="AY139" s="21" t="s">
        <v>129</v>
      </c>
      <c r="BE139" s="160">
        <f t="shared" si="14"/>
        <v>0</v>
      </c>
      <c r="BF139" s="160">
        <f t="shared" si="15"/>
        <v>0</v>
      </c>
      <c r="BG139" s="160">
        <f t="shared" si="16"/>
        <v>0</v>
      </c>
      <c r="BH139" s="160">
        <f t="shared" si="17"/>
        <v>0</v>
      </c>
      <c r="BI139" s="160">
        <f t="shared" si="18"/>
        <v>0</v>
      </c>
      <c r="BJ139" s="21" t="s">
        <v>77</v>
      </c>
      <c r="BK139" s="160">
        <f t="shared" si="19"/>
        <v>0</v>
      </c>
      <c r="BL139" s="21" t="s">
        <v>271</v>
      </c>
      <c r="BM139" s="21" t="s">
        <v>1436</v>
      </c>
    </row>
    <row r="140" spans="2:65" s="1" customFormat="1" ht="16.5" customHeight="1">
      <c r="B140" s="149"/>
      <c r="C140" s="150" t="s">
        <v>373</v>
      </c>
      <c r="D140" s="150" t="s">
        <v>131</v>
      </c>
      <c r="E140" s="151" t="s">
        <v>1437</v>
      </c>
      <c r="F140" s="152" t="s">
        <v>1438</v>
      </c>
      <c r="G140" s="153" t="s">
        <v>317</v>
      </c>
      <c r="H140" s="154">
        <v>13</v>
      </c>
      <c r="I140" s="155"/>
      <c r="J140" s="155">
        <f t="shared" si="10"/>
        <v>0</v>
      </c>
      <c r="K140" s="152" t="s">
        <v>188</v>
      </c>
      <c r="L140" s="35"/>
      <c r="M140" s="156" t="s">
        <v>5</v>
      </c>
      <c r="N140" s="157" t="s">
        <v>40</v>
      </c>
      <c r="O140" s="158">
        <v>0.65900000000000003</v>
      </c>
      <c r="P140" s="158">
        <f t="shared" si="11"/>
        <v>8.5670000000000002</v>
      </c>
      <c r="Q140" s="158">
        <v>2.9E-4</v>
      </c>
      <c r="R140" s="158">
        <f t="shared" si="12"/>
        <v>3.7699999999999999E-3</v>
      </c>
      <c r="S140" s="158">
        <v>0</v>
      </c>
      <c r="T140" s="159">
        <f t="shared" si="13"/>
        <v>0</v>
      </c>
      <c r="AR140" s="21" t="s">
        <v>271</v>
      </c>
      <c r="AT140" s="21" t="s">
        <v>131</v>
      </c>
      <c r="AU140" s="21" t="s">
        <v>79</v>
      </c>
      <c r="AY140" s="21" t="s">
        <v>129</v>
      </c>
      <c r="BE140" s="160">
        <f t="shared" si="14"/>
        <v>0</v>
      </c>
      <c r="BF140" s="160">
        <f t="shared" si="15"/>
        <v>0</v>
      </c>
      <c r="BG140" s="160">
        <f t="shared" si="16"/>
        <v>0</v>
      </c>
      <c r="BH140" s="160">
        <f t="shared" si="17"/>
        <v>0</v>
      </c>
      <c r="BI140" s="160">
        <f t="shared" si="18"/>
        <v>0</v>
      </c>
      <c r="BJ140" s="21" t="s">
        <v>77</v>
      </c>
      <c r="BK140" s="160">
        <f t="shared" si="19"/>
        <v>0</v>
      </c>
      <c r="BL140" s="21" t="s">
        <v>271</v>
      </c>
      <c r="BM140" s="21" t="s">
        <v>1439</v>
      </c>
    </row>
    <row r="141" spans="2:65" s="1" customFormat="1" ht="16.5" customHeight="1">
      <c r="B141" s="149"/>
      <c r="C141" s="150" t="s">
        <v>380</v>
      </c>
      <c r="D141" s="150" t="s">
        <v>131</v>
      </c>
      <c r="E141" s="151" t="s">
        <v>1440</v>
      </c>
      <c r="F141" s="152" t="s">
        <v>1441</v>
      </c>
      <c r="G141" s="153" t="s">
        <v>317</v>
      </c>
      <c r="H141" s="154">
        <v>23</v>
      </c>
      <c r="I141" s="155"/>
      <c r="J141" s="155">
        <f t="shared" si="10"/>
        <v>0</v>
      </c>
      <c r="K141" s="152" t="s">
        <v>188</v>
      </c>
      <c r="L141" s="35"/>
      <c r="M141" s="156" t="s">
        <v>5</v>
      </c>
      <c r="N141" s="157" t="s">
        <v>40</v>
      </c>
      <c r="O141" s="158">
        <v>0.72799999999999998</v>
      </c>
      <c r="P141" s="158">
        <f t="shared" si="11"/>
        <v>16.744</v>
      </c>
      <c r="Q141" s="158">
        <v>3.5E-4</v>
      </c>
      <c r="R141" s="158">
        <f t="shared" si="12"/>
        <v>8.0499999999999999E-3</v>
      </c>
      <c r="S141" s="158">
        <v>0</v>
      </c>
      <c r="T141" s="159">
        <f t="shared" si="13"/>
        <v>0</v>
      </c>
      <c r="AR141" s="21" t="s">
        <v>271</v>
      </c>
      <c r="AT141" s="21" t="s">
        <v>131</v>
      </c>
      <c r="AU141" s="21" t="s">
        <v>79</v>
      </c>
      <c r="AY141" s="21" t="s">
        <v>129</v>
      </c>
      <c r="BE141" s="160">
        <f t="shared" si="14"/>
        <v>0</v>
      </c>
      <c r="BF141" s="160">
        <f t="shared" si="15"/>
        <v>0</v>
      </c>
      <c r="BG141" s="160">
        <f t="shared" si="16"/>
        <v>0</v>
      </c>
      <c r="BH141" s="160">
        <f t="shared" si="17"/>
        <v>0</v>
      </c>
      <c r="BI141" s="160">
        <f t="shared" si="18"/>
        <v>0</v>
      </c>
      <c r="BJ141" s="21" t="s">
        <v>77</v>
      </c>
      <c r="BK141" s="160">
        <f t="shared" si="19"/>
        <v>0</v>
      </c>
      <c r="BL141" s="21" t="s">
        <v>271</v>
      </c>
      <c r="BM141" s="21" t="s">
        <v>1442</v>
      </c>
    </row>
    <row r="142" spans="2:65" s="1" customFormat="1" ht="16.5" customHeight="1">
      <c r="B142" s="149"/>
      <c r="C142" s="150" t="s">
        <v>386</v>
      </c>
      <c r="D142" s="150" t="s">
        <v>131</v>
      </c>
      <c r="E142" s="151" t="s">
        <v>1443</v>
      </c>
      <c r="F142" s="152" t="s">
        <v>1444</v>
      </c>
      <c r="G142" s="153" t="s">
        <v>317</v>
      </c>
      <c r="H142" s="154">
        <v>6</v>
      </c>
      <c r="I142" s="155"/>
      <c r="J142" s="155">
        <f t="shared" si="10"/>
        <v>0</v>
      </c>
      <c r="K142" s="152" t="s">
        <v>188</v>
      </c>
      <c r="L142" s="35"/>
      <c r="M142" s="156" t="s">
        <v>5</v>
      </c>
      <c r="N142" s="157" t="s">
        <v>40</v>
      </c>
      <c r="O142" s="158">
        <v>0.83199999999999996</v>
      </c>
      <c r="P142" s="158">
        <f t="shared" si="11"/>
        <v>4.992</v>
      </c>
      <c r="Q142" s="158">
        <v>1.14E-3</v>
      </c>
      <c r="R142" s="158">
        <f t="shared" si="12"/>
        <v>6.8399999999999997E-3</v>
      </c>
      <c r="S142" s="158">
        <v>0</v>
      </c>
      <c r="T142" s="159">
        <f t="shared" si="13"/>
        <v>0</v>
      </c>
      <c r="AR142" s="21" t="s">
        <v>271</v>
      </c>
      <c r="AT142" s="21" t="s">
        <v>131</v>
      </c>
      <c r="AU142" s="21" t="s">
        <v>79</v>
      </c>
      <c r="AY142" s="21" t="s">
        <v>129</v>
      </c>
      <c r="BE142" s="160">
        <f t="shared" si="14"/>
        <v>0</v>
      </c>
      <c r="BF142" s="160">
        <f t="shared" si="15"/>
        <v>0</v>
      </c>
      <c r="BG142" s="160">
        <f t="shared" si="16"/>
        <v>0</v>
      </c>
      <c r="BH142" s="160">
        <f t="shared" si="17"/>
        <v>0</v>
      </c>
      <c r="BI142" s="160">
        <f t="shared" si="18"/>
        <v>0</v>
      </c>
      <c r="BJ142" s="21" t="s">
        <v>77</v>
      </c>
      <c r="BK142" s="160">
        <f t="shared" si="19"/>
        <v>0</v>
      </c>
      <c r="BL142" s="21" t="s">
        <v>271</v>
      </c>
      <c r="BM142" s="21" t="s">
        <v>1445</v>
      </c>
    </row>
    <row r="143" spans="2:65" s="1" customFormat="1" ht="16.5" customHeight="1">
      <c r="B143" s="149"/>
      <c r="C143" s="172" t="s">
        <v>391</v>
      </c>
      <c r="D143" s="172" t="s">
        <v>235</v>
      </c>
      <c r="E143" s="173" t="s">
        <v>1446</v>
      </c>
      <c r="F143" s="174" t="s">
        <v>1447</v>
      </c>
      <c r="G143" s="175" t="s">
        <v>134</v>
      </c>
      <c r="H143" s="176">
        <v>3</v>
      </c>
      <c r="I143" s="177"/>
      <c r="J143" s="177">
        <f t="shared" si="10"/>
        <v>0</v>
      </c>
      <c r="K143" s="174" t="s">
        <v>188</v>
      </c>
      <c r="L143" s="178"/>
      <c r="M143" s="179" t="s">
        <v>5</v>
      </c>
      <c r="N143" s="180" t="s">
        <v>40</v>
      </c>
      <c r="O143" s="158">
        <v>0</v>
      </c>
      <c r="P143" s="158">
        <f t="shared" si="11"/>
        <v>0</v>
      </c>
      <c r="Q143" s="158">
        <v>3.3E-4</v>
      </c>
      <c r="R143" s="158">
        <f t="shared" si="12"/>
        <v>9.8999999999999999E-4</v>
      </c>
      <c r="S143" s="158">
        <v>0</v>
      </c>
      <c r="T143" s="159">
        <f t="shared" si="13"/>
        <v>0</v>
      </c>
      <c r="AR143" s="21" t="s">
        <v>350</v>
      </c>
      <c r="AT143" s="21" t="s">
        <v>235</v>
      </c>
      <c r="AU143" s="21" t="s">
        <v>79</v>
      </c>
      <c r="AY143" s="21" t="s">
        <v>129</v>
      </c>
      <c r="BE143" s="160">
        <f t="shared" si="14"/>
        <v>0</v>
      </c>
      <c r="BF143" s="160">
        <f t="shared" si="15"/>
        <v>0</v>
      </c>
      <c r="BG143" s="160">
        <f t="shared" si="16"/>
        <v>0</v>
      </c>
      <c r="BH143" s="160">
        <f t="shared" si="17"/>
        <v>0</v>
      </c>
      <c r="BI143" s="160">
        <f t="shared" si="18"/>
        <v>0</v>
      </c>
      <c r="BJ143" s="21" t="s">
        <v>77</v>
      </c>
      <c r="BK143" s="160">
        <f t="shared" si="19"/>
        <v>0</v>
      </c>
      <c r="BL143" s="21" t="s">
        <v>271</v>
      </c>
      <c r="BM143" s="21" t="s">
        <v>1448</v>
      </c>
    </row>
    <row r="144" spans="2:65" s="1" customFormat="1" ht="16.5" customHeight="1">
      <c r="B144" s="149"/>
      <c r="C144" s="150" t="s">
        <v>89</v>
      </c>
      <c r="D144" s="150" t="s">
        <v>131</v>
      </c>
      <c r="E144" s="151" t="s">
        <v>1449</v>
      </c>
      <c r="F144" s="152" t="s">
        <v>1450</v>
      </c>
      <c r="G144" s="153" t="s">
        <v>134</v>
      </c>
      <c r="H144" s="154">
        <v>11</v>
      </c>
      <c r="I144" s="155"/>
      <c r="J144" s="155">
        <f t="shared" si="10"/>
        <v>0</v>
      </c>
      <c r="K144" s="152" t="s">
        <v>188</v>
      </c>
      <c r="L144" s="35"/>
      <c r="M144" s="156" t="s">
        <v>5</v>
      </c>
      <c r="N144" s="157" t="s">
        <v>40</v>
      </c>
      <c r="O144" s="158">
        <v>0.157</v>
      </c>
      <c r="P144" s="158">
        <f t="shared" si="11"/>
        <v>1.7270000000000001</v>
      </c>
      <c r="Q144" s="158">
        <v>0</v>
      </c>
      <c r="R144" s="158">
        <f t="shared" si="12"/>
        <v>0</v>
      </c>
      <c r="S144" s="158">
        <v>0</v>
      </c>
      <c r="T144" s="159">
        <f t="shared" si="13"/>
        <v>0</v>
      </c>
      <c r="AR144" s="21" t="s">
        <v>271</v>
      </c>
      <c r="AT144" s="21" t="s">
        <v>131</v>
      </c>
      <c r="AU144" s="21" t="s">
        <v>79</v>
      </c>
      <c r="AY144" s="21" t="s">
        <v>129</v>
      </c>
      <c r="BE144" s="160">
        <f t="shared" si="14"/>
        <v>0</v>
      </c>
      <c r="BF144" s="160">
        <f t="shared" si="15"/>
        <v>0</v>
      </c>
      <c r="BG144" s="160">
        <f t="shared" si="16"/>
        <v>0</v>
      </c>
      <c r="BH144" s="160">
        <f t="shared" si="17"/>
        <v>0</v>
      </c>
      <c r="BI144" s="160">
        <f t="shared" si="18"/>
        <v>0</v>
      </c>
      <c r="BJ144" s="21" t="s">
        <v>77</v>
      </c>
      <c r="BK144" s="160">
        <f t="shared" si="19"/>
        <v>0</v>
      </c>
      <c r="BL144" s="21" t="s">
        <v>271</v>
      </c>
      <c r="BM144" s="21" t="s">
        <v>1451</v>
      </c>
    </row>
    <row r="145" spans="2:65" s="1" customFormat="1" ht="16.5" customHeight="1">
      <c r="B145" s="149"/>
      <c r="C145" s="150" t="s">
        <v>402</v>
      </c>
      <c r="D145" s="150" t="s">
        <v>131</v>
      </c>
      <c r="E145" s="151" t="s">
        <v>1452</v>
      </c>
      <c r="F145" s="152" t="s">
        <v>1453</v>
      </c>
      <c r="G145" s="153" t="s">
        <v>134</v>
      </c>
      <c r="H145" s="154">
        <v>11</v>
      </c>
      <c r="I145" s="155"/>
      <c r="J145" s="155">
        <f t="shared" si="10"/>
        <v>0</v>
      </c>
      <c r="K145" s="152" t="s">
        <v>188</v>
      </c>
      <c r="L145" s="35"/>
      <c r="M145" s="156" t="s">
        <v>5</v>
      </c>
      <c r="N145" s="157" t="s">
        <v>40</v>
      </c>
      <c r="O145" s="158">
        <v>0.17399999999999999</v>
      </c>
      <c r="P145" s="158">
        <f t="shared" si="11"/>
        <v>1.9139999999999999</v>
      </c>
      <c r="Q145" s="158">
        <v>0</v>
      </c>
      <c r="R145" s="158">
        <f t="shared" si="12"/>
        <v>0</v>
      </c>
      <c r="S145" s="158">
        <v>0</v>
      </c>
      <c r="T145" s="159">
        <f t="shared" si="13"/>
        <v>0</v>
      </c>
      <c r="AR145" s="21" t="s">
        <v>271</v>
      </c>
      <c r="AT145" s="21" t="s">
        <v>131</v>
      </c>
      <c r="AU145" s="21" t="s">
        <v>79</v>
      </c>
      <c r="AY145" s="21" t="s">
        <v>129</v>
      </c>
      <c r="BE145" s="160">
        <f t="shared" si="14"/>
        <v>0</v>
      </c>
      <c r="BF145" s="160">
        <f t="shared" si="15"/>
        <v>0</v>
      </c>
      <c r="BG145" s="160">
        <f t="shared" si="16"/>
        <v>0</v>
      </c>
      <c r="BH145" s="160">
        <f t="shared" si="17"/>
        <v>0</v>
      </c>
      <c r="BI145" s="160">
        <f t="shared" si="18"/>
        <v>0</v>
      </c>
      <c r="BJ145" s="21" t="s">
        <v>77</v>
      </c>
      <c r="BK145" s="160">
        <f t="shared" si="19"/>
        <v>0</v>
      </c>
      <c r="BL145" s="21" t="s">
        <v>271</v>
      </c>
      <c r="BM145" s="21" t="s">
        <v>1454</v>
      </c>
    </row>
    <row r="146" spans="2:65" s="1" customFormat="1" ht="16.5" customHeight="1">
      <c r="B146" s="149"/>
      <c r="C146" s="150" t="s">
        <v>406</v>
      </c>
      <c r="D146" s="150" t="s">
        <v>131</v>
      </c>
      <c r="E146" s="151" t="s">
        <v>1455</v>
      </c>
      <c r="F146" s="152" t="s">
        <v>1456</v>
      </c>
      <c r="G146" s="153" t="s">
        <v>134</v>
      </c>
      <c r="H146" s="154">
        <v>5</v>
      </c>
      <c r="I146" s="155"/>
      <c r="J146" s="155">
        <f t="shared" si="10"/>
        <v>0</v>
      </c>
      <c r="K146" s="152" t="s">
        <v>188</v>
      </c>
      <c r="L146" s="35"/>
      <c r="M146" s="156" t="s">
        <v>5</v>
      </c>
      <c r="N146" s="157" t="s">
        <v>40</v>
      </c>
      <c r="O146" s="158">
        <v>0.46500000000000002</v>
      </c>
      <c r="P146" s="158">
        <f t="shared" si="11"/>
        <v>2.3250000000000002</v>
      </c>
      <c r="Q146" s="158">
        <v>1.01E-3</v>
      </c>
      <c r="R146" s="158">
        <f t="shared" si="12"/>
        <v>5.0500000000000007E-3</v>
      </c>
      <c r="S146" s="158">
        <v>0</v>
      </c>
      <c r="T146" s="159">
        <f t="shared" si="13"/>
        <v>0</v>
      </c>
      <c r="AR146" s="21" t="s">
        <v>271</v>
      </c>
      <c r="AT146" s="21" t="s">
        <v>131</v>
      </c>
      <c r="AU146" s="21" t="s">
        <v>79</v>
      </c>
      <c r="AY146" s="21" t="s">
        <v>129</v>
      </c>
      <c r="BE146" s="160">
        <f t="shared" si="14"/>
        <v>0</v>
      </c>
      <c r="BF146" s="160">
        <f t="shared" si="15"/>
        <v>0</v>
      </c>
      <c r="BG146" s="160">
        <f t="shared" si="16"/>
        <v>0</v>
      </c>
      <c r="BH146" s="160">
        <f t="shared" si="17"/>
        <v>0</v>
      </c>
      <c r="BI146" s="160">
        <f t="shared" si="18"/>
        <v>0</v>
      </c>
      <c r="BJ146" s="21" t="s">
        <v>77</v>
      </c>
      <c r="BK146" s="160">
        <f t="shared" si="19"/>
        <v>0</v>
      </c>
      <c r="BL146" s="21" t="s">
        <v>271</v>
      </c>
      <c r="BM146" s="21" t="s">
        <v>1457</v>
      </c>
    </row>
    <row r="147" spans="2:65" s="1" customFormat="1" ht="16.5" customHeight="1">
      <c r="B147" s="149"/>
      <c r="C147" s="150" t="s">
        <v>411</v>
      </c>
      <c r="D147" s="150" t="s">
        <v>131</v>
      </c>
      <c r="E147" s="151" t="s">
        <v>1458</v>
      </c>
      <c r="F147" s="152" t="s">
        <v>1459</v>
      </c>
      <c r="G147" s="153" t="s">
        <v>134</v>
      </c>
      <c r="H147" s="154">
        <v>1</v>
      </c>
      <c r="I147" s="155"/>
      <c r="J147" s="155">
        <f t="shared" si="10"/>
        <v>0</v>
      </c>
      <c r="K147" s="152" t="s">
        <v>188</v>
      </c>
      <c r="L147" s="35"/>
      <c r="M147" s="156" t="s">
        <v>5</v>
      </c>
      <c r="N147" s="157" t="s">
        <v>40</v>
      </c>
      <c r="O147" s="158">
        <v>0.46500000000000002</v>
      </c>
      <c r="P147" s="158">
        <f t="shared" si="11"/>
        <v>0.46500000000000002</v>
      </c>
      <c r="Q147" s="158">
        <v>1.48E-3</v>
      </c>
      <c r="R147" s="158">
        <f t="shared" si="12"/>
        <v>1.48E-3</v>
      </c>
      <c r="S147" s="158">
        <v>0</v>
      </c>
      <c r="T147" s="159">
        <f t="shared" si="13"/>
        <v>0</v>
      </c>
      <c r="AR147" s="21" t="s">
        <v>271</v>
      </c>
      <c r="AT147" s="21" t="s">
        <v>131</v>
      </c>
      <c r="AU147" s="21" t="s">
        <v>79</v>
      </c>
      <c r="AY147" s="21" t="s">
        <v>129</v>
      </c>
      <c r="BE147" s="160">
        <f t="shared" si="14"/>
        <v>0</v>
      </c>
      <c r="BF147" s="160">
        <f t="shared" si="15"/>
        <v>0</v>
      </c>
      <c r="BG147" s="160">
        <f t="shared" si="16"/>
        <v>0</v>
      </c>
      <c r="BH147" s="160">
        <f t="shared" si="17"/>
        <v>0</v>
      </c>
      <c r="BI147" s="160">
        <f t="shared" si="18"/>
        <v>0</v>
      </c>
      <c r="BJ147" s="21" t="s">
        <v>77</v>
      </c>
      <c r="BK147" s="160">
        <f t="shared" si="19"/>
        <v>0</v>
      </c>
      <c r="BL147" s="21" t="s">
        <v>271</v>
      </c>
      <c r="BM147" s="21" t="s">
        <v>1460</v>
      </c>
    </row>
    <row r="148" spans="2:65" s="1" customFormat="1" ht="25.5" customHeight="1">
      <c r="B148" s="149"/>
      <c r="C148" s="150" t="s">
        <v>415</v>
      </c>
      <c r="D148" s="150" t="s">
        <v>131</v>
      </c>
      <c r="E148" s="151" t="s">
        <v>1461</v>
      </c>
      <c r="F148" s="152" t="s">
        <v>1462</v>
      </c>
      <c r="G148" s="153" t="s">
        <v>134</v>
      </c>
      <c r="H148" s="154">
        <v>4</v>
      </c>
      <c r="I148" s="155"/>
      <c r="J148" s="155">
        <f t="shared" si="10"/>
        <v>0</v>
      </c>
      <c r="K148" s="152" t="s">
        <v>188</v>
      </c>
      <c r="L148" s="35"/>
      <c r="M148" s="156" t="s">
        <v>5</v>
      </c>
      <c r="N148" s="157" t="s">
        <v>40</v>
      </c>
      <c r="O148" s="158">
        <v>0.55900000000000005</v>
      </c>
      <c r="P148" s="158">
        <f t="shared" si="11"/>
        <v>2.2360000000000002</v>
      </c>
      <c r="Q148" s="158">
        <v>1.5E-3</v>
      </c>
      <c r="R148" s="158">
        <f t="shared" si="12"/>
        <v>6.0000000000000001E-3</v>
      </c>
      <c r="S148" s="158">
        <v>0</v>
      </c>
      <c r="T148" s="159">
        <f t="shared" si="13"/>
        <v>0</v>
      </c>
      <c r="AR148" s="21" t="s">
        <v>271</v>
      </c>
      <c r="AT148" s="21" t="s">
        <v>131</v>
      </c>
      <c r="AU148" s="21" t="s">
        <v>79</v>
      </c>
      <c r="AY148" s="21" t="s">
        <v>129</v>
      </c>
      <c r="BE148" s="160">
        <f t="shared" si="14"/>
        <v>0</v>
      </c>
      <c r="BF148" s="160">
        <f t="shared" si="15"/>
        <v>0</v>
      </c>
      <c r="BG148" s="160">
        <f t="shared" si="16"/>
        <v>0</v>
      </c>
      <c r="BH148" s="160">
        <f t="shared" si="17"/>
        <v>0</v>
      </c>
      <c r="BI148" s="160">
        <f t="shared" si="18"/>
        <v>0</v>
      </c>
      <c r="BJ148" s="21" t="s">
        <v>77</v>
      </c>
      <c r="BK148" s="160">
        <f t="shared" si="19"/>
        <v>0</v>
      </c>
      <c r="BL148" s="21" t="s">
        <v>271</v>
      </c>
      <c r="BM148" s="21" t="s">
        <v>1463</v>
      </c>
    </row>
    <row r="149" spans="2:65" s="1" customFormat="1" ht="16.5" customHeight="1">
      <c r="B149" s="149"/>
      <c r="C149" s="150" t="s">
        <v>419</v>
      </c>
      <c r="D149" s="150" t="s">
        <v>131</v>
      </c>
      <c r="E149" s="151" t="s">
        <v>1464</v>
      </c>
      <c r="F149" s="152" t="s">
        <v>1465</v>
      </c>
      <c r="G149" s="153" t="s">
        <v>134</v>
      </c>
      <c r="H149" s="154">
        <v>1</v>
      </c>
      <c r="I149" s="155"/>
      <c r="J149" s="155">
        <f t="shared" si="10"/>
        <v>0</v>
      </c>
      <c r="K149" s="152" t="s">
        <v>188</v>
      </c>
      <c r="L149" s="35"/>
      <c r="M149" s="156" t="s">
        <v>5</v>
      </c>
      <c r="N149" s="157" t="s">
        <v>40</v>
      </c>
      <c r="O149" s="158">
        <v>0.17699999999999999</v>
      </c>
      <c r="P149" s="158">
        <f t="shared" si="11"/>
        <v>0.17699999999999999</v>
      </c>
      <c r="Q149" s="158">
        <v>2.9E-4</v>
      </c>
      <c r="R149" s="158">
        <f t="shared" si="12"/>
        <v>2.9E-4</v>
      </c>
      <c r="S149" s="158">
        <v>0</v>
      </c>
      <c r="T149" s="159">
        <f t="shared" si="13"/>
        <v>0</v>
      </c>
      <c r="AR149" s="21" t="s">
        <v>271</v>
      </c>
      <c r="AT149" s="21" t="s">
        <v>131</v>
      </c>
      <c r="AU149" s="21" t="s">
        <v>79</v>
      </c>
      <c r="AY149" s="21" t="s">
        <v>129</v>
      </c>
      <c r="BE149" s="160">
        <f t="shared" si="14"/>
        <v>0</v>
      </c>
      <c r="BF149" s="160">
        <f t="shared" si="15"/>
        <v>0</v>
      </c>
      <c r="BG149" s="160">
        <f t="shared" si="16"/>
        <v>0</v>
      </c>
      <c r="BH149" s="160">
        <f t="shared" si="17"/>
        <v>0</v>
      </c>
      <c r="BI149" s="160">
        <f t="shared" si="18"/>
        <v>0</v>
      </c>
      <c r="BJ149" s="21" t="s">
        <v>77</v>
      </c>
      <c r="BK149" s="160">
        <f t="shared" si="19"/>
        <v>0</v>
      </c>
      <c r="BL149" s="21" t="s">
        <v>271</v>
      </c>
      <c r="BM149" s="21" t="s">
        <v>1466</v>
      </c>
    </row>
    <row r="150" spans="2:65" s="1" customFormat="1" ht="16.5" customHeight="1">
      <c r="B150" s="149"/>
      <c r="C150" s="150" t="s">
        <v>423</v>
      </c>
      <c r="D150" s="150" t="s">
        <v>131</v>
      </c>
      <c r="E150" s="151" t="s">
        <v>1467</v>
      </c>
      <c r="F150" s="152" t="s">
        <v>1468</v>
      </c>
      <c r="G150" s="153" t="s">
        <v>134</v>
      </c>
      <c r="H150" s="154">
        <v>2</v>
      </c>
      <c r="I150" s="155"/>
      <c r="J150" s="155">
        <f t="shared" si="10"/>
        <v>0</v>
      </c>
      <c r="K150" s="152" t="s">
        <v>188</v>
      </c>
      <c r="L150" s="35"/>
      <c r="M150" s="156" t="s">
        <v>5</v>
      </c>
      <c r="N150" s="157" t="s">
        <v>40</v>
      </c>
      <c r="O150" s="158">
        <v>0.113</v>
      </c>
      <c r="P150" s="158">
        <f t="shared" si="11"/>
        <v>0.22600000000000001</v>
      </c>
      <c r="Q150" s="158">
        <v>5.1000000000000004E-4</v>
      </c>
      <c r="R150" s="158">
        <f t="shared" si="12"/>
        <v>1.0200000000000001E-3</v>
      </c>
      <c r="S150" s="158">
        <v>0</v>
      </c>
      <c r="T150" s="159">
        <f t="shared" si="13"/>
        <v>0</v>
      </c>
      <c r="AR150" s="21" t="s">
        <v>271</v>
      </c>
      <c r="AT150" s="21" t="s">
        <v>131</v>
      </c>
      <c r="AU150" s="21" t="s">
        <v>79</v>
      </c>
      <c r="AY150" s="21" t="s">
        <v>129</v>
      </c>
      <c r="BE150" s="160">
        <f t="shared" si="14"/>
        <v>0</v>
      </c>
      <c r="BF150" s="160">
        <f t="shared" si="15"/>
        <v>0</v>
      </c>
      <c r="BG150" s="160">
        <f t="shared" si="16"/>
        <v>0</v>
      </c>
      <c r="BH150" s="160">
        <f t="shared" si="17"/>
        <v>0</v>
      </c>
      <c r="BI150" s="160">
        <f t="shared" si="18"/>
        <v>0</v>
      </c>
      <c r="BJ150" s="21" t="s">
        <v>77</v>
      </c>
      <c r="BK150" s="160">
        <f t="shared" si="19"/>
        <v>0</v>
      </c>
      <c r="BL150" s="21" t="s">
        <v>271</v>
      </c>
      <c r="BM150" s="21" t="s">
        <v>1469</v>
      </c>
    </row>
    <row r="151" spans="2:65" s="1" customFormat="1" ht="16.5" customHeight="1">
      <c r="B151" s="149"/>
      <c r="C151" s="150" t="s">
        <v>428</v>
      </c>
      <c r="D151" s="150" t="s">
        <v>131</v>
      </c>
      <c r="E151" s="151" t="s">
        <v>1470</v>
      </c>
      <c r="F151" s="152" t="s">
        <v>1471</v>
      </c>
      <c r="G151" s="153" t="s">
        <v>134</v>
      </c>
      <c r="H151" s="154">
        <v>11</v>
      </c>
      <c r="I151" s="155"/>
      <c r="J151" s="155">
        <f t="shared" si="10"/>
        <v>0</v>
      </c>
      <c r="K151" s="152" t="s">
        <v>188</v>
      </c>
      <c r="L151" s="35"/>
      <c r="M151" s="156" t="s">
        <v>5</v>
      </c>
      <c r="N151" s="157" t="s">
        <v>40</v>
      </c>
      <c r="O151" s="158">
        <v>0.113</v>
      </c>
      <c r="P151" s="158">
        <f t="shared" si="11"/>
        <v>1.2430000000000001</v>
      </c>
      <c r="Q151" s="158">
        <v>6.0000000000000002E-5</v>
      </c>
      <c r="R151" s="158">
        <f t="shared" si="12"/>
        <v>6.6E-4</v>
      </c>
      <c r="S151" s="158">
        <v>0</v>
      </c>
      <c r="T151" s="159">
        <f t="shared" si="13"/>
        <v>0</v>
      </c>
      <c r="AR151" s="21" t="s">
        <v>271</v>
      </c>
      <c r="AT151" s="21" t="s">
        <v>131</v>
      </c>
      <c r="AU151" s="21" t="s">
        <v>79</v>
      </c>
      <c r="AY151" s="21" t="s">
        <v>129</v>
      </c>
      <c r="BE151" s="160">
        <f t="shared" si="14"/>
        <v>0</v>
      </c>
      <c r="BF151" s="160">
        <f t="shared" si="15"/>
        <v>0</v>
      </c>
      <c r="BG151" s="160">
        <f t="shared" si="16"/>
        <v>0</v>
      </c>
      <c r="BH151" s="160">
        <f t="shared" si="17"/>
        <v>0</v>
      </c>
      <c r="BI151" s="160">
        <f t="shared" si="18"/>
        <v>0</v>
      </c>
      <c r="BJ151" s="21" t="s">
        <v>77</v>
      </c>
      <c r="BK151" s="160">
        <f t="shared" si="19"/>
        <v>0</v>
      </c>
      <c r="BL151" s="21" t="s">
        <v>271</v>
      </c>
      <c r="BM151" s="21" t="s">
        <v>1472</v>
      </c>
    </row>
    <row r="152" spans="2:65" s="1" customFormat="1" ht="16.5" customHeight="1">
      <c r="B152" s="149"/>
      <c r="C152" s="150" t="s">
        <v>432</v>
      </c>
      <c r="D152" s="150" t="s">
        <v>131</v>
      </c>
      <c r="E152" s="151" t="s">
        <v>1473</v>
      </c>
      <c r="F152" s="152" t="s">
        <v>1474</v>
      </c>
      <c r="G152" s="153" t="s">
        <v>317</v>
      </c>
      <c r="H152" s="154">
        <v>154</v>
      </c>
      <c r="I152" s="155"/>
      <c r="J152" s="155">
        <f t="shared" si="10"/>
        <v>0</v>
      </c>
      <c r="K152" s="152" t="s">
        <v>188</v>
      </c>
      <c r="L152" s="35"/>
      <c r="M152" s="156" t="s">
        <v>5</v>
      </c>
      <c r="N152" s="157" t="s">
        <v>40</v>
      </c>
      <c r="O152" s="158">
        <v>4.8000000000000001E-2</v>
      </c>
      <c r="P152" s="158">
        <f t="shared" si="11"/>
        <v>7.3920000000000003</v>
      </c>
      <c r="Q152" s="158">
        <v>0</v>
      </c>
      <c r="R152" s="158">
        <f t="shared" si="12"/>
        <v>0</v>
      </c>
      <c r="S152" s="158">
        <v>0</v>
      </c>
      <c r="T152" s="159">
        <f t="shared" si="13"/>
        <v>0</v>
      </c>
      <c r="AR152" s="21" t="s">
        <v>271</v>
      </c>
      <c r="AT152" s="21" t="s">
        <v>131</v>
      </c>
      <c r="AU152" s="21" t="s">
        <v>79</v>
      </c>
      <c r="AY152" s="21" t="s">
        <v>129</v>
      </c>
      <c r="BE152" s="160">
        <f t="shared" si="14"/>
        <v>0</v>
      </c>
      <c r="BF152" s="160">
        <f t="shared" si="15"/>
        <v>0</v>
      </c>
      <c r="BG152" s="160">
        <f t="shared" si="16"/>
        <v>0</v>
      </c>
      <c r="BH152" s="160">
        <f t="shared" si="17"/>
        <v>0</v>
      </c>
      <c r="BI152" s="160">
        <f t="shared" si="18"/>
        <v>0</v>
      </c>
      <c r="BJ152" s="21" t="s">
        <v>77</v>
      </c>
      <c r="BK152" s="160">
        <f t="shared" si="19"/>
        <v>0</v>
      </c>
      <c r="BL152" s="21" t="s">
        <v>271</v>
      </c>
      <c r="BM152" s="21" t="s">
        <v>1475</v>
      </c>
    </row>
    <row r="153" spans="2:65" s="1" customFormat="1" ht="16.5" customHeight="1">
      <c r="B153" s="149"/>
      <c r="C153" s="150" t="s">
        <v>437</v>
      </c>
      <c r="D153" s="150" t="s">
        <v>131</v>
      </c>
      <c r="E153" s="151" t="s">
        <v>1476</v>
      </c>
      <c r="F153" s="152" t="s">
        <v>1477</v>
      </c>
      <c r="G153" s="153" t="s">
        <v>317</v>
      </c>
      <c r="H153" s="154">
        <v>62.5</v>
      </c>
      <c r="I153" s="155"/>
      <c r="J153" s="155">
        <f t="shared" si="10"/>
        <v>0</v>
      </c>
      <c r="K153" s="152" t="s">
        <v>188</v>
      </c>
      <c r="L153" s="35"/>
      <c r="M153" s="156" t="s">
        <v>5</v>
      </c>
      <c r="N153" s="157" t="s">
        <v>40</v>
      </c>
      <c r="O153" s="158">
        <v>5.8999999999999997E-2</v>
      </c>
      <c r="P153" s="158">
        <f t="shared" si="11"/>
        <v>3.6875</v>
      </c>
      <c r="Q153" s="158">
        <v>0</v>
      </c>
      <c r="R153" s="158">
        <f t="shared" si="12"/>
        <v>0</v>
      </c>
      <c r="S153" s="158">
        <v>0</v>
      </c>
      <c r="T153" s="159">
        <f t="shared" si="13"/>
        <v>0</v>
      </c>
      <c r="AR153" s="21" t="s">
        <v>271</v>
      </c>
      <c r="AT153" s="21" t="s">
        <v>131</v>
      </c>
      <c r="AU153" s="21" t="s">
        <v>79</v>
      </c>
      <c r="AY153" s="21" t="s">
        <v>129</v>
      </c>
      <c r="BE153" s="160">
        <f t="shared" si="14"/>
        <v>0</v>
      </c>
      <c r="BF153" s="160">
        <f t="shared" si="15"/>
        <v>0</v>
      </c>
      <c r="BG153" s="160">
        <f t="shared" si="16"/>
        <v>0</v>
      </c>
      <c r="BH153" s="160">
        <f t="shared" si="17"/>
        <v>0</v>
      </c>
      <c r="BI153" s="160">
        <f t="shared" si="18"/>
        <v>0</v>
      </c>
      <c r="BJ153" s="21" t="s">
        <v>77</v>
      </c>
      <c r="BK153" s="160">
        <f t="shared" si="19"/>
        <v>0</v>
      </c>
      <c r="BL153" s="21" t="s">
        <v>271</v>
      </c>
      <c r="BM153" s="21" t="s">
        <v>1478</v>
      </c>
    </row>
    <row r="154" spans="2:65" s="1" customFormat="1" ht="16.5" customHeight="1">
      <c r="B154" s="149"/>
      <c r="C154" s="150" t="s">
        <v>92</v>
      </c>
      <c r="D154" s="150" t="s">
        <v>131</v>
      </c>
      <c r="E154" s="151" t="s">
        <v>1479</v>
      </c>
      <c r="F154" s="152" t="s">
        <v>1480</v>
      </c>
      <c r="G154" s="153" t="s">
        <v>735</v>
      </c>
      <c r="H154" s="154">
        <v>1251.2550000000001</v>
      </c>
      <c r="I154" s="155"/>
      <c r="J154" s="155">
        <f t="shared" si="10"/>
        <v>0</v>
      </c>
      <c r="K154" s="152" t="s">
        <v>188</v>
      </c>
      <c r="L154" s="35"/>
      <c r="M154" s="156" t="s">
        <v>5</v>
      </c>
      <c r="N154" s="157" t="s">
        <v>40</v>
      </c>
      <c r="O154" s="158">
        <v>0</v>
      </c>
      <c r="P154" s="158">
        <f t="shared" si="11"/>
        <v>0</v>
      </c>
      <c r="Q154" s="158">
        <v>0</v>
      </c>
      <c r="R154" s="158">
        <f t="shared" si="12"/>
        <v>0</v>
      </c>
      <c r="S154" s="158">
        <v>0</v>
      </c>
      <c r="T154" s="159">
        <f t="shared" si="13"/>
        <v>0</v>
      </c>
      <c r="AR154" s="21" t="s">
        <v>271</v>
      </c>
      <c r="AT154" s="21" t="s">
        <v>131</v>
      </c>
      <c r="AU154" s="21" t="s">
        <v>79</v>
      </c>
      <c r="AY154" s="21" t="s">
        <v>129</v>
      </c>
      <c r="BE154" s="160">
        <f t="shared" si="14"/>
        <v>0</v>
      </c>
      <c r="BF154" s="160">
        <f t="shared" si="15"/>
        <v>0</v>
      </c>
      <c r="BG154" s="160">
        <f t="shared" si="16"/>
        <v>0</v>
      </c>
      <c r="BH154" s="160">
        <f t="shared" si="17"/>
        <v>0</v>
      </c>
      <c r="BI154" s="160">
        <f t="shared" si="18"/>
        <v>0</v>
      </c>
      <c r="BJ154" s="21" t="s">
        <v>77</v>
      </c>
      <c r="BK154" s="160">
        <f t="shared" si="19"/>
        <v>0</v>
      </c>
      <c r="BL154" s="21" t="s">
        <v>271</v>
      </c>
      <c r="BM154" s="21" t="s">
        <v>1481</v>
      </c>
    </row>
    <row r="155" spans="2:65" s="10" customFormat="1" ht="29.85" customHeight="1">
      <c r="B155" s="137"/>
      <c r="D155" s="138" t="s">
        <v>68</v>
      </c>
      <c r="E155" s="147" t="s">
        <v>1482</v>
      </c>
      <c r="F155" s="147" t="s">
        <v>1483</v>
      </c>
      <c r="J155" s="148">
        <f>BK155</f>
        <v>0</v>
      </c>
      <c r="L155" s="137"/>
      <c r="M155" s="141"/>
      <c r="N155" s="142"/>
      <c r="O155" s="142"/>
      <c r="P155" s="143">
        <f>SUM(P156:P182)</f>
        <v>161.60549999999995</v>
      </c>
      <c r="Q155" s="142"/>
      <c r="R155" s="143">
        <f>SUM(R156:R182)</f>
        <v>0.34642499999999987</v>
      </c>
      <c r="S155" s="142"/>
      <c r="T155" s="144">
        <f>SUM(T156:T182)</f>
        <v>0</v>
      </c>
      <c r="AR155" s="138" t="s">
        <v>79</v>
      </c>
      <c r="AT155" s="145" t="s">
        <v>68</v>
      </c>
      <c r="AU155" s="145" t="s">
        <v>77</v>
      </c>
      <c r="AY155" s="138" t="s">
        <v>129</v>
      </c>
      <c r="BK155" s="146">
        <f>SUM(BK156:BK182)</f>
        <v>0</v>
      </c>
    </row>
    <row r="156" spans="2:65" s="1" customFormat="1" ht="16.5" customHeight="1">
      <c r="B156" s="149"/>
      <c r="C156" s="150" t="s">
        <v>447</v>
      </c>
      <c r="D156" s="150" t="s">
        <v>131</v>
      </c>
      <c r="E156" s="151" t="s">
        <v>1484</v>
      </c>
      <c r="F156" s="152" t="s">
        <v>1485</v>
      </c>
      <c r="G156" s="153" t="s">
        <v>317</v>
      </c>
      <c r="H156" s="154">
        <v>18</v>
      </c>
      <c r="I156" s="155"/>
      <c r="J156" s="155">
        <f t="shared" ref="J156:J182" si="20">ROUND(I156*H156,2)</f>
        <v>0</v>
      </c>
      <c r="K156" s="152" t="s">
        <v>188</v>
      </c>
      <c r="L156" s="35"/>
      <c r="M156" s="156" t="s">
        <v>5</v>
      </c>
      <c r="N156" s="157" t="s">
        <v>40</v>
      </c>
      <c r="O156" s="158">
        <v>0.52900000000000003</v>
      </c>
      <c r="P156" s="158">
        <f t="shared" ref="P156:P182" si="21">O156*H156</f>
        <v>9.5220000000000002</v>
      </c>
      <c r="Q156" s="158">
        <v>6.6E-4</v>
      </c>
      <c r="R156" s="158">
        <f t="shared" ref="R156:R182" si="22">Q156*H156</f>
        <v>1.188E-2</v>
      </c>
      <c r="S156" s="158">
        <v>0</v>
      </c>
      <c r="T156" s="159">
        <f t="shared" ref="T156:T182" si="23">S156*H156</f>
        <v>0</v>
      </c>
      <c r="AR156" s="21" t="s">
        <v>271</v>
      </c>
      <c r="AT156" s="21" t="s">
        <v>131</v>
      </c>
      <c r="AU156" s="21" t="s">
        <v>79</v>
      </c>
      <c r="AY156" s="21" t="s">
        <v>129</v>
      </c>
      <c r="BE156" s="160">
        <f t="shared" ref="BE156:BE182" si="24">IF(N156="základní",J156,0)</f>
        <v>0</v>
      </c>
      <c r="BF156" s="160">
        <f t="shared" ref="BF156:BF182" si="25">IF(N156="snížená",J156,0)</f>
        <v>0</v>
      </c>
      <c r="BG156" s="160">
        <f t="shared" ref="BG156:BG182" si="26">IF(N156="zákl. přenesená",J156,0)</f>
        <v>0</v>
      </c>
      <c r="BH156" s="160">
        <f t="shared" ref="BH156:BH182" si="27">IF(N156="sníž. přenesená",J156,0)</f>
        <v>0</v>
      </c>
      <c r="BI156" s="160">
        <f t="shared" ref="BI156:BI182" si="28">IF(N156="nulová",J156,0)</f>
        <v>0</v>
      </c>
      <c r="BJ156" s="21" t="s">
        <v>77</v>
      </c>
      <c r="BK156" s="160">
        <f t="shared" ref="BK156:BK182" si="29">ROUND(I156*H156,2)</f>
        <v>0</v>
      </c>
      <c r="BL156" s="21" t="s">
        <v>271</v>
      </c>
      <c r="BM156" s="21" t="s">
        <v>1486</v>
      </c>
    </row>
    <row r="157" spans="2:65" s="1" customFormat="1" ht="16.5" customHeight="1">
      <c r="B157" s="149"/>
      <c r="C157" s="150" t="s">
        <v>452</v>
      </c>
      <c r="D157" s="150" t="s">
        <v>131</v>
      </c>
      <c r="E157" s="151" t="s">
        <v>1487</v>
      </c>
      <c r="F157" s="152" t="s">
        <v>1488</v>
      </c>
      <c r="G157" s="153" t="s">
        <v>317</v>
      </c>
      <c r="H157" s="154">
        <v>74</v>
      </c>
      <c r="I157" s="155"/>
      <c r="J157" s="155">
        <f t="shared" si="20"/>
        <v>0</v>
      </c>
      <c r="K157" s="152" t="s">
        <v>188</v>
      </c>
      <c r="L157" s="35"/>
      <c r="M157" s="156" t="s">
        <v>5</v>
      </c>
      <c r="N157" s="157" t="s">
        <v>40</v>
      </c>
      <c r="O157" s="158">
        <v>0.61599999999999999</v>
      </c>
      <c r="P157" s="158">
        <f t="shared" si="21"/>
        <v>45.583999999999996</v>
      </c>
      <c r="Q157" s="158">
        <v>9.1E-4</v>
      </c>
      <c r="R157" s="158">
        <f t="shared" si="22"/>
        <v>6.7339999999999997E-2</v>
      </c>
      <c r="S157" s="158">
        <v>0</v>
      </c>
      <c r="T157" s="159">
        <f t="shared" si="23"/>
        <v>0</v>
      </c>
      <c r="AR157" s="21" t="s">
        <v>271</v>
      </c>
      <c r="AT157" s="21" t="s">
        <v>131</v>
      </c>
      <c r="AU157" s="21" t="s">
        <v>79</v>
      </c>
      <c r="AY157" s="21" t="s">
        <v>129</v>
      </c>
      <c r="BE157" s="160">
        <f t="shared" si="24"/>
        <v>0</v>
      </c>
      <c r="BF157" s="160">
        <f t="shared" si="25"/>
        <v>0</v>
      </c>
      <c r="BG157" s="160">
        <f t="shared" si="26"/>
        <v>0</v>
      </c>
      <c r="BH157" s="160">
        <f t="shared" si="27"/>
        <v>0</v>
      </c>
      <c r="BI157" s="160">
        <f t="shared" si="28"/>
        <v>0</v>
      </c>
      <c r="BJ157" s="21" t="s">
        <v>77</v>
      </c>
      <c r="BK157" s="160">
        <f t="shared" si="29"/>
        <v>0</v>
      </c>
      <c r="BL157" s="21" t="s">
        <v>271</v>
      </c>
      <c r="BM157" s="21" t="s">
        <v>1489</v>
      </c>
    </row>
    <row r="158" spans="2:65" s="1" customFormat="1" ht="16.5" customHeight="1">
      <c r="B158" s="149"/>
      <c r="C158" s="150" t="s">
        <v>479</v>
      </c>
      <c r="D158" s="150" t="s">
        <v>131</v>
      </c>
      <c r="E158" s="151" t="s">
        <v>1490</v>
      </c>
      <c r="F158" s="152" t="s">
        <v>1491</v>
      </c>
      <c r="G158" s="153" t="s">
        <v>317</v>
      </c>
      <c r="H158" s="154">
        <v>37</v>
      </c>
      <c r="I158" s="155"/>
      <c r="J158" s="155">
        <f t="shared" si="20"/>
        <v>0</v>
      </c>
      <c r="K158" s="152" t="s">
        <v>188</v>
      </c>
      <c r="L158" s="35"/>
      <c r="M158" s="156" t="s">
        <v>5</v>
      </c>
      <c r="N158" s="157" t="s">
        <v>40</v>
      </c>
      <c r="O158" s="158">
        <v>0.69599999999999995</v>
      </c>
      <c r="P158" s="158">
        <f t="shared" si="21"/>
        <v>25.751999999999999</v>
      </c>
      <c r="Q158" s="158">
        <v>1.1900000000000001E-3</v>
      </c>
      <c r="R158" s="158">
        <f t="shared" si="22"/>
        <v>4.403E-2</v>
      </c>
      <c r="S158" s="158">
        <v>0</v>
      </c>
      <c r="T158" s="159">
        <f t="shared" si="23"/>
        <v>0</v>
      </c>
      <c r="AR158" s="21" t="s">
        <v>271</v>
      </c>
      <c r="AT158" s="21" t="s">
        <v>131</v>
      </c>
      <c r="AU158" s="21" t="s">
        <v>79</v>
      </c>
      <c r="AY158" s="21" t="s">
        <v>129</v>
      </c>
      <c r="BE158" s="160">
        <f t="shared" si="24"/>
        <v>0</v>
      </c>
      <c r="BF158" s="160">
        <f t="shared" si="25"/>
        <v>0</v>
      </c>
      <c r="BG158" s="160">
        <f t="shared" si="26"/>
        <v>0</v>
      </c>
      <c r="BH158" s="160">
        <f t="shared" si="27"/>
        <v>0</v>
      </c>
      <c r="BI158" s="160">
        <f t="shared" si="28"/>
        <v>0</v>
      </c>
      <c r="BJ158" s="21" t="s">
        <v>77</v>
      </c>
      <c r="BK158" s="160">
        <f t="shared" si="29"/>
        <v>0</v>
      </c>
      <c r="BL158" s="21" t="s">
        <v>271</v>
      </c>
      <c r="BM158" s="21" t="s">
        <v>1492</v>
      </c>
    </row>
    <row r="159" spans="2:65" s="1" customFormat="1" ht="16.5" customHeight="1">
      <c r="B159" s="149"/>
      <c r="C159" s="150" t="s">
        <v>484</v>
      </c>
      <c r="D159" s="150" t="s">
        <v>131</v>
      </c>
      <c r="E159" s="151" t="s">
        <v>1493</v>
      </c>
      <c r="F159" s="152" t="s">
        <v>1494</v>
      </c>
      <c r="G159" s="153" t="s">
        <v>317</v>
      </c>
      <c r="H159" s="154">
        <v>1.5</v>
      </c>
      <c r="I159" s="155"/>
      <c r="J159" s="155">
        <f t="shared" si="20"/>
        <v>0</v>
      </c>
      <c r="K159" s="152" t="s">
        <v>188</v>
      </c>
      <c r="L159" s="35"/>
      <c r="M159" s="156" t="s">
        <v>5</v>
      </c>
      <c r="N159" s="157" t="s">
        <v>40</v>
      </c>
      <c r="O159" s="158">
        <v>0.74299999999999999</v>
      </c>
      <c r="P159" s="158">
        <f t="shared" si="21"/>
        <v>1.1145</v>
      </c>
      <c r="Q159" s="158">
        <v>2.5200000000000001E-3</v>
      </c>
      <c r="R159" s="158">
        <f t="shared" si="22"/>
        <v>3.7800000000000004E-3</v>
      </c>
      <c r="S159" s="158">
        <v>0</v>
      </c>
      <c r="T159" s="159">
        <f t="shared" si="23"/>
        <v>0</v>
      </c>
      <c r="AR159" s="21" t="s">
        <v>271</v>
      </c>
      <c r="AT159" s="21" t="s">
        <v>131</v>
      </c>
      <c r="AU159" s="21" t="s">
        <v>79</v>
      </c>
      <c r="AY159" s="21" t="s">
        <v>129</v>
      </c>
      <c r="BE159" s="160">
        <f t="shared" si="24"/>
        <v>0</v>
      </c>
      <c r="BF159" s="160">
        <f t="shared" si="25"/>
        <v>0</v>
      </c>
      <c r="BG159" s="160">
        <f t="shared" si="26"/>
        <v>0</v>
      </c>
      <c r="BH159" s="160">
        <f t="shared" si="27"/>
        <v>0</v>
      </c>
      <c r="BI159" s="160">
        <f t="shared" si="28"/>
        <v>0</v>
      </c>
      <c r="BJ159" s="21" t="s">
        <v>77</v>
      </c>
      <c r="BK159" s="160">
        <f t="shared" si="29"/>
        <v>0</v>
      </c>
      <c r="BL159" s="21" t="s">
        <v>271</v>
      </c>
      <c r="BM159" s="21" t="s">
        <v>1495</v>
      </c>
    </row>
    <row r="160" spans="2:65" s="1" customFormat="1" ht="16.5" customHeight="1">
      <c r="B160" s="149"/>
      <c r="C160" s="150" t="s">
        <v>494</v>
      </c>
      <c r="D160" s="150" t="s">
        <v>131</v>
      </c>
      <c r="E160" s="151" t="s">
        <v>1496</v>
      </c>
      <c r="F160" s="152" t="s">
        <v>1497</v>
      </c>
      <c r="G160" s="153" t="s">
        <v>317</v>
      </c>
      <c r="H160" s="154">
        <v>16</v>
      </c>
      <c r="I160" s="155"/>
      <c r="J160" s="155">
        <f t="shared" si="20"/>
        <v>0</v>
      </c>
      <c r="K160" s="152" t="s">
        <v>188</v>
      </c>
      <c r="L160" s="35"/>
      <c r="M160" s="156" t="s">
        <v>5</v>
      </c>
      <c r="N160" s="157" t="s">
        <v>40</v>
      </c>
      <c r="O160" s="158">
        <v>0.78900000000000003</v>
      </c>
      <c r="P160" s="158">
        <f t="shared" si="21"/>
        <v>12.624000000000001</v>
      </c>
      <c r="Q160" s="158">
        <v>3.5000000000000001E-3</v>
      </c>
      <c r="R160" s="158">
        <f t="shared" si="22"/>
        <v>5.6000000000000001E-2</v>
      </c>
      <c r="S160" s="158">
        <v>0</v>
      </c>
      <c r="T160" s="159">
        <f t="shared" si="23"/>
        <v>0</v>
      </c>
      <c r="AR160" s="21" t="s">
        <v>271</v>
      </c>
      <c r="AT160" s="21" t="s">
        <v>131</v>
      </c>
      <c r="AU160" s="21" t="s">
        <v>79</v>
      </c>
      <c r="AY160" s="21" t="s">
        <v>129</v>
      </c>
      <c r="BE160" s="160">
        <f t="shared" si="24"/>
        <v>0</v>
      </c>
      <c r="BF160" s="160">
        <f t="shared" si="25"/>
        <v>0</v>
      </c>
      <c r="BG160" s="160">
        <f t="shared" si="26"/>
        <v>0</v>
      </c>
      <c r="BH160" s="160">
        <f t="shared" si="27"/>
        <v>0</v>
      </c>
      <c r="BI160" s="160">
        <f t="shared" si="28"/>
        <v>0</v>
      </c>
      <c r="BJ160" s="21" t="s">
        <v>77</v>
      </c>
      <c r="BK160" s="160">
        <f t="shared" si="29"/>
        <v>0</v>
      </c>
      <c r="BL160" s="21" t="s">
        <v>271</v>
      </c>
      <c r="BM160" s="21" t="s">
        <v>1498</v>
      </c>
    </row>
    <row r="161" spans="2:65" s="1" customFormat="1" ht="16.5" customHeight="1">
      <c r="B161" s="149"/>
      <c r="C161" s="150" t="s">
        <v>498</v>
      </c>
      <c r="D161" s="150" t="s">
        <v>131</v>
      </c>
      <c r="E161" s="151" t="s">
        <v>1499</v>
      </c>
      <c r="F161" s="152" t="s">
        <v>1500</v>
      </c>
      <c r="G161" s="153" t="s">
        <v>317</v>
      </c>
      <c r="H161" s="154">
        <v>17</v>
      </c>
      <c r="I161" s="155"/>
      <c r="J161" s="155">
        <f t="shared" si="20"/>
        <v>0</v>
      </c>
      <c r="K161" s="152" t="s">
        <v>188</v>
      </c>
      <c r="L161" s="35"/>
      <c r="M161" s="156" t="s">
        <v>5</v>
      </c>
      <c r="N161" s="157" t="s">
        <v>40</v>
      </c>
      <c r="O161" s="158">
        <v>0.81399999999999995</v>
      </c>
      <c r="P161" s="158">
        <f t="shared" si="21"/>
        <v>13.837999999999999</v>
      </c>
      <c r="Q161" s="158">
        <v>5.8599999999999998E-3</v>
      </c>
      <c r="R161" s="158">
        <f t="shared" si="22"/>
        <v>9.962E-2</v>
      </c>
      <c r="S161" s="158">
        <v>0</v>
      </c>
      <c r="T161" s="159">
        <f t="shared" si="23"/>
        <v>0</v>
      </c>
      <c r="AR161" s="21" t="s">
        <v>271</v>
      </c>
      <c r="AT161" s="21" t="s">
        <v>131</v>
      </c>
      <c r="AU161" s="21" t="s">
        <v>79</v>
      </c>
      <c r="AY161" s="21" t="s">
        <v>129</v>
      </c>
      <c r="BE161" s="160">
        <f t="shared" si="24"/>
        <v>0</v>
      </c>
      <c r="BF161" s="160">
        <f t="shared" si="25"/>
        <v>0</v>
      </c>
      <c r="BG161" s="160">
        <f t="shared" si="26"/>
        <v>0</v>
      </c>
      <c r="BH161" s="160">
        <f t="shared" si="27"/>
        <v>0</v>
      </c>
      <c r="BI161" s="160">
        <f t="shared" si="28"/>
        <v>0</v>
      </c>
      <c r="BJ161" s="21" t="s">
        <v>77</v>
      </c>
      <c r="BK161" s="160">
        <f t="shared" si="29"/>
        <v>0</v>
      </c>
      <c r="BL161" s="21" t="s">
        <v>271</v>
      </c>
      <c r="BM161" s="21" t="s">
        <v>1501</v>
      </c>
    </row>
    <row r="162" spans="2:65" s="1" customFormat="1" ht="25.5" customHeight="1">
      <c r="B162" s="149"/>
      <c r="C162" s="150" t="s">
        <v>509</v>
      </c>
      <c r="D162" s="150" t="s">
        <v>131</v>
      </c>
      <c r="E162" s="151" t="s">
        <v>1502</v>
      </c>
      <c r="F162" s="152" t="s">
        <v>1503</v>
      </c>
      <c r="G162" s="153" t="s">
        <v>317</v>
      </c>
      <c r="H162" s="154">
        <v>74</v>
      </c>
      <c r="I162" s="155"/>
      <c r="J162" s="155">
        <f t="shared" si="20"/>
        <v>0</v>
      </c>
      <c r="K162" s="152" t="s">
        <v>188</v>
      </c>
      <c r="L162" s="35"/>
      <c r="M162" s="156" t="s">
        <v>5</v>
      </c>
      <c r="N162" s="157" t="s">
        <v>40</v>
      </c>
      <c r="O162" s="158">
        <v>0.10299999999999999</v>
      </c>
      <c r="P162" s="158">
        <f t="shared" si="21"/>
        <v>7.6219999999999999</v>
      </c>
      <c r="Q162" s="158">
        <v>5.0000000000000002E-5</v>
      </c>
      <c r="R162" s="158">
        <f t="shared" si="22"/>
        <v>3.7000000000000002E-3</v>
      </c>
      <c r="S162" s="158">
        <v>0</v>
      </c>
      <c r="T162" s="159">
        <f t="shared" si="23"/>
        <v>0</v>
      </c>
      <c r="AR162" s="21" t="s">
        <v>271</v>
      </c>
      <c r="AT162" s="21" t="s">
        <v>131</v>
      </c>
      <c r="AU162" s="21" t="s">
        <v>79</v>
      </c>
      <c r="AY162" s="21" t="s">
        <v>129</v>
      </c>
      <c r="BE162" s="160">
        <f t="shared" si="24"/>
        <v>0</v>
      </c>
      <c r="BF162" s="160">
        <f t="shared" si="25"/>
        <v>0</v>
      </c>
      <c r="BG162" s="160">
        <f t="shared" si="26"/>
        <v>0</v>
      </c>
      <c r="BH162" s="160">
        <f t="shared" si="27"/>
        <v>0</v>
      </c>
      <c r="BI162" s="160">
        <f t="shared" si="28"/>
        <v>0</v>
      </c>
      <c r="BJ162" s="21" t="s">
        <v>77</v>
      </c>
      <c r="BK162" s="160">
        <f t="shared" si="29"/>
        <v>0</v>
      </c>
      <c r="BL162" s="21" t="s">
        <v>271</v>
      </c>
      <c r="BM162" s="21" t="s">
        <v>1504</v>
      </c>
    </row>
    <row r="163" spans="2:65" s="1" customFormat="1" ht="25.5" customHeight="1">
      <c r="B163" s="149"/>
      <c r="C163" s="150" t="s">
        <v>516</v>
      </c>
      <c r="D163" s="150" t="s">
        <v>131</v>
      </c>
      <c r="E163" s="151" t="s">
        <v>1505</v>
      </c>
      <c r="F163" s="152" t="s">
        <v>1506</v>
      </c>
      <c r="G163" s="153" t="s">
        <v>317</v>
      </c>
      <c r="H163" s="154">
        <v>71.5</v>
      </c>
      <c r="I163" s="155"/>
      <c r="J163" s="155">
        <f t="shared" si="20"/>
        <v>0</v>
      </c>
      <c r="K163" s="152" t="s">
        <v>188</v>
      </c>
      <c r="L163" s="35"/>
      <c r="M163" s="156" t="s">
        <v>5</v>
      </c>
      <c r="N163" s="157" t="s">
        <v>40</v>
      </c>
      <c r="O163" s="158">
        <v>0.10299999999999999</v>
      </c>
      <c r="P163" s="158">
        <f t="shared" si="21"/>
        <v>7.3644999999999996</v>
      </c>
      <c r="Q163" s="158">
        <v>6.9999999999999994E-5</v>
      </c>
      <c r="R163" s="158">
        <f t="shared" si="22"/>
        <v>5.0049999999999999E-3</v>
      </c>
      <c r="S163" s="158">
        <v>0</v>
      </c>
      <c r="T163" s="159">
        <f t="shared" si="23"/>
        <v>0</v>
      </c>
      <c r="AR163" s="21" t="s">
        <v>271</v>
      </c>
      <c r="AT163" s="21" t="s">
        <v>131</v>
      </c>
      <c r="AU163" s="21" t="s">
        <v>79</v>
      </c>
      <c r="AY163" s="21" t="s">
        <v>129</v>
      </c>
      <c r="BE163" s="160">
        <f t="shared" si="24"/>
        <v>0</v>
      </c>
      <c r="BF163" s="160">
        <f t="shared" si="25"/>
        <v>0</v>
      </c>
      <c r="BG163" s="160">
        <f t="shared" si="26"/>
        <v>0</v>
      </c>
      <c r="BH163" s="160">
        <f t="shared" si="27"/>
        <v>0</v>
      </c>
      <c r="BI163" s="160">
        <f t="shared" si="28"/>
        <v>0</v>
      </c>
      <c r="BJ163" s="21" t="s">
        <v>77</v>
      </c>
      <c r="BK163" s="160">
        <f t="shared" si="29"/>
        <v>0</v>
      </c>
      <c r="BL163" s="21" t="s">
        <v>271</v>
      </c>
      <c r="BM163" s="21" t="s">
        <v>1507</v>
      </c>
    </row>
    <row r="164" spans="2:65" s="1" customFormat="1" ht="16.5" customHeight="1">
      <c r="B164" s="149"/>
      <c r="C164" s="150" t="s">
        <v>522</v>
      </c>
      <c r="D164" s="150" t="s">
        <v>131</v>
      </c>
      <c r="E164" s="151" t="s">
        <v>1508</v>
      </c>
      <c r="F164" s="152" t="s">
        <v>1509</v>
      </c>
      <c r="G164" s="153" t="s">
        <v>1510</v>
      </c>
      <c r="H164" s="154">
        <v>15</v>
      </c>
      <c r="I164" s="155"/>
      <c r="J164" s="155">
        <f t="shared" si="20"/>
        <v>0</v>
      </c>
      <c r="K164" s="152" t="s">
        <v>188</v>
      </c>
      <c r="L164" s="35"/>
      <c r="M164" s="156" t="s">
        <v>5</v>
      </c>
      <c r="N164" s="157" t="s">
        <v>40</v>
      </c>
      <c r="O164" s="158">
        <v>0.45700000000000002</v>
      </c>
      <c r="P164" s="158">
        <f t="shared" si="21"/>
        <v>6.8550000000000004</v>
      </c>
      <c r="Q164" s="158">
        <v>2.5000000000000001E-4</v>
      </c>
      <c r="R164" s="158">
        <f t="shared" si="22"/>
        <v>3.7499999999999999E-3</v>
      </c>
      <c r="S164" s="158">
        <v>0</v>
      </c>
      <c r="T164" s="159">
        <f t="shared" si="23"/>
        <v>0</v>
      </c>
      <c r="AR164" s="21" t="s">
        <v>271</v>
      </c>
      <c r="AT164" s="21" t="s">
        <v>131</v>
      </c>
      <c r="AU164" s="21" t="s">
        <v>79</v>
      </c>
      <c r="AY164" s="21" t="s">
        <v>129</v>
      </c>
      <c r="BE164" s="160">
        <f t="shared" si="24"/>
        <v>0</v>
      </c>
      <c r="BF164" s="160">
        <f t="shared" si="25"/>
        <v>0</v>
      </c>
      <c r="BG164" s="160">
        <f t="shared" si="26"/>
        <v>0</v>
      </c>
      <c r="BH164" s="160">
        <f t="shared" si="27"/>
        <v>0</v>
      </c>
      <c r="BI164" s="160">
        <f t="shared" si="28"/>
        <v>0</v>
      </c>
      <c r="BJ164" s="21" t="s">
        <v>77</v>
      </c>
      <c r="BK164" s="160">
        <f t="shared" si="29"/>
        <v>0</v>
      </c>
      <c r="BL164" s="21" t="s">
        <v>271</v>
      </c>
      <c r="BM164" s="21" t="s">
        <v>1511</v>
      </c>
    </row>
    <row r="165" spans="2:65" s="1" customFormat="1" ht="16.5" customHeight="1">
      <c r="B165" s="149"/>
      <c r="C165" s="150" t="s">
        <v>95</v>
      </c>
      <c r="D165" s="150" t="s">
        <v>131</v>
      </c>
      <c r="E165" s="151" t="s">
        <v>1512</v>
      </c>
      <c r="F165" s="152" t="s">
        <v>1513</v>
      </c>
      <c r="G165" s="153" t="s">
        <v>134</v>
      </c>
      <c r="H165" s="154">
        <v>3</v>
      </c>
      <c r="I165" s="155"/>
      <c r="J165" s="155">
        <f t="shared" si="20"/>
        <v>0</v>
      </c>
      <c r="K165" s="152" t="s">
        <v>188</v>
      </c>
      <c r="L165" s="35"/>
      <c r="M165" s="156" t="s">
        <v>5</v>
      </c>
      <c r="N165" s="157" t="s">
        <v>40</v>
      </c>
      <c r="O165" s="158">
        <v>8.3000000000000004E-2</v>
      </c>
      <c r="P165" s="158">
        <f t="shared" si="21"/>
        <v>0.249</v>
      </c>
      <c r="Q165" s="158">
        <v>2.2000000000000001E-4</v>
      </c>
      <c r="R165" s="158">
        <f t="shared" si="22"/>
        <v>6.6E-4</v>
      </c>
      <c r="S165" s="158">
        <v>0</v>
      </c>
      <c r="T165" s="159">
        <f t="shared" si="23"/>
        <v>0</v>
      </c>
      <c r="AR165" s="21" t="s">
        <v>271</v>
      </c>
      <c r="AT165" s="21" t="s">
        <v>131</v>
      </c>
      <c r="AU165" s="21" t="s">
        <v>79</v>
      </c>
      <c r="AY165" s="21" t="s">
        <v>129</v>
      </c>
      <c r="BE165" s="160">
        <f t="shared" si="24"/>
        <v>0</v>
      </c>
      <c r="BF165" s="160">
        <f t="shared" si="25"/>
        <v>0</v>
      </c>
      <c r="BG165" s="160">
        <f t="shared" si="26"/>
        <v>0</v>
      </c>
      <c r="BH165" s="160">
        <f t="shared" si="27"/>
        <v>0</v>
      </c>
      <c r="BI165" s="160">
        <f t="shared" si="28"/>
        <v>0</v>
      </c>
      <c r="BJ165" s="21" t="s">
        <v>77</v>
      </c>
      <c r="BK165" s="160">
        <f t="shared" si="29"/>
        <v>0</v>
      </c>
      <c r="BL165" s="21" t="s">
        <v>271</v>
      </c>
      <c r="BM165" s="21" t="s">
        <v>1514</v>
      </c>
    </row>
    <row r="166" spans="2:65" s="1" customFormat="1" ht="25.5" customHeight="1">
      <c r="B166" s="149"/>
      <c r="C166" s="150" t="s">
        <v>531</v>
      </c>
      <c r="D166" s="150" t="s">
        <v>131</v>
      </c>
      <c r="E166" s="151" t="s">
        <v>1515</v>
      </c>
      <c r="F166" s="152" t="s">
        <v>1516</v>
      </c>
      <c r="G166" s="153" t="s">
        <v>134</v>
      </c>
      <c r="H166" s="154">
        <v>5</v>
      </c>
      <c r="I166" s="155"/>
      <c r="J166" s="155">
        <f t="shared" si="20"/>
        <v>0</v>
      </c>
      <c r="K166" s="152" t="s">
        <v>188</v>
      </c>
      <c r="L166" s="35"/>
      <c r="M166" s="156" t="s">
        <v>5</v>
      </c>
      <c r="N166" s="157" t="s">
        <v>40</v>
      </c>
      <c r="O166" s="158">
        <v>0.14000000000000001</v>
      </c>
      <c r="P166" s="158">
        <f t="shared" si="21"/>
        <v>0.70000000000000007</v>
      </c>
      <c r="Q166" s="158">
        <v>1.3999999999999999E-4</v>
      </c>
      <c r="R166" s="158">
        <f t="shared" si="22"/>
        <v>6.9999999999999988E-4</v>
      </c>
      <c r="S166" s="158">
        <v>0</v>
      </c>
      <c r="T166" s="159">
        <f t="shared" si="23"/>
        <v>0</v>
      </c>
      <c r="AR166" s="21" t="s">
        <v>271</v>
      </c>
      <c r="AT166" s="21" t="s">
        <v>131</v>
      </c>
      <c r="AU166" s="21" t="s">
        <v>79</v>
      </c>
      <c r="AY166" s="21" t="s">
        <v>129</v>
      </c>
      <c r="BE166" s="160">
        <f t="shared" si="24"/>
        <v>0</v>
      </c>
      <c r="BF166" s="160">
        <f t="shared" si="25"/>
        <v>0</v>
      </c>
      <c r="BG166" s="160">
        <f t="shared" si="26"/>
        <v>0</v>
      </c>
      <c r="BH166" s="160">
        <f t="shared" si="27"/>
        <v>0</v>
      </c>
      <c r="BI166" s="160">
        <f t="shared" si="28"/>
        <v>0</v>
      </c>
      <c r="BJ166" s="21" t="s">
        <v>77</v>
      </c>
      <c r="BK166" s="160">
        <f t="shared" si="29"/>
        <v>0</v>
      </c>
      <c r="BL166" s="21" t="s">
        <v>271</v>
      </c>
      <c r="BM166" s="21" t="s">
        <v>1517</v>
      </c>
    </row>
    <row r="167" spans="2:65" s="1" customFormat="1" ht="25.5" customHeight="1">
      <c r="B167" s="149"/>
      <c r="C167" s="150" t="s">
        <v>536</v>
      </c>
      <c r="D167" s="150" t="s">
        <v>131</v>
      </c>
      <c r="E167" s="151" t="s">
        <v>1518</v>
      </c>
      <c r="F167" s="152" t="s">
        <v>1519</v>
      </c>
      <c r="G167" s="153" t="s">
        <v>134</v>
      </c>
      <c r="H167" s="154">
        <v>1</v>
      </c>
      <c r="I167" s="155"/>
      <c r="J167" s="155">
        <f t="shared" si="20"/>
        <v>0</v>
      </c>
      <c r="K167" s="152" t="s">
        <v>188</v>
      </c>
      <c r="L167" s="35"/>
      <c r="M167" s="156" t="s">
        <v>5</v>
      </c>
      <c r="N167" s="157" t="s">
        <v>40</v>
      </c>
      <c r="O167" s="158">
        <v>0.2</v>
      </c>
      <c r="P167" s="158">
        <f t="shared" si="21"/>
        <v>0.2</v>
      </c>
      <c r="Q167" s="158">
        <v>2.1000000000000001E-4</v>
      </c>
      <c r="R167" s="158">
        <f t="shared" si="22"/>
        <v>2.1000000000000001E-4</v>
      </c>
      <c r="S167" s="158">
        <v>0</v>
      </c>
      <c r="T167" s="159">
        <f t="shared" si="23"/>
        <v>0</v>
      </c>
      <c r="AR167" s="21" t="s">
        <v>271</v>
      </c>
      <c r="AT167" s="21" t="s">
        <v>131</v>
      </c>
      <c r="AU167" s="21" t="s">
        <v>79</v>
      </c>
      <c r="AY167" s="21" t="s">
        <v>129</v>
      </c>
      <c r="BE167" s="160">
        <f t="shared" si="24"/>
        <v>0</v>
      </c>
      <c r="BF167" s="160">
        <f t="shared" si="25"/>
        <v>0</v>
      </c>
      <c r="BG167" s="160">
        <f t="shared" si="26"/>
        <v>0</v>
      </c>
      <c r="BH167" s="160">
        <f t="shared" si="27"/>
        <v>0</v>
      </c>
      <c r="BI167" s="160">
        <f t="shared" si="28"/>
        <v>0</v>
      </c>
      <c r="BJ167" s="21" t="s">
        <v>77</v>
      </c>
      <c r="BK167" s="160">
        <f t="shared" si="29"/>
        <v>0</v>
      </c>
      <c r="BL167" s="21" t="s">
        <v>271</v>
      </c>
      <c r="BM167" s="21" t="s">
        <v>1520</v>
      </c>
    </row>
    <row r="168" spans="2:65" s="1" customFormat="1" ht="16.5" customHeight="1">
      <c r="B168" s="149"/>
      <c r="C168" s="150" t="s">
        <v>540</v>
      </c>
      <c r="D168" s="150" t="s">
        <v>131</v>
      </c>
      <c r="E168" s="151" t="s">
        <v>1521</v>
      </c>
      <c r="F168" s="152" t="s">
        <v>1522</v>
      </c>
      <c r="G168" s="153" t="s">
        <v>134</v>
      </c>
      <c r="H168" s="154">
        <v>2</v>
      </c>
      <c r="I168" s="155"/>
      <c r="J168" s="155">
        <f t="shared" si="20"/>
        <v>0</v>
      </c>
      <c r="K168" s="152" t="s">
        <v>188</v>
      </c>
      <c r="L168" s="35"/>
      <c r="M168" s="156" t="s">
        <v>5</v>
      </c>
      <c r="N168" s="157" t="s">
        <v>40</v>
      </c>
      <c r="O168" s="158">
        <v>0.20699999999999999</v>
      </c>
      <c r="P168" s="158">
        <f t="shared" si="21"/>
        <v>0.41399999999999998</v>
      </c>
      <c r="Q168" s="158">
        <v>1.7000000000000001E-4</v>
      </c>
      <c r="R168" s="158">
        <f t="shared" si="22"/>
        <v>3.4000000000000002E-4</v>
      </c>
      <c r="S168" s="158">
        <v>0</v>
      </c>
      <c r="T168" s="159">
        <f t="shared" si="23"/>
        <v>0</v>
      </c>
      <c r="AR168" s="21" t="s">
        <v>271</v>
      </c>
      <c r="AT168" s="21" t="s">
        <v>131</v>
      </c>
      <c r="AU168" s="21" t="s">
        <v>79</v>
      </c>
      <c r="AY168" s="21" t="s">
        <v>129</v>
      </c>
      <c r="BE168" s="160">
        <f t="shared" si="24"/>
        <v>0</v>
      </c>
      <c r="BF168" s="160">
        <f t="shared" si="25"/>
        <v>0</v>
      </c>
      <c r="BG168" s="160">
        <f t="shared" si="26"/>
        <v>0</v>
      </c>
      <c r="BH168" s="160">
        <f t="shared" si="27"/>
        <v>0</v>
      </c>
      <c r="BI168" s="160">
        <f t="shared" si="28"/>
        <v>0</v>
      </c>
      <c r="BJ168" s="21" t="s">
        <v>77</v>
      </c>
      <c r="BK168" s="160">
        <f t="shared" si="29"/>
        <v>0</v>
      </c>
      <c r="BL168" s="21" t="s">
        <v>271</v>
      </c>
      <c r="BM168" s="21" t="s">
        <v>1523</v>
      </c>
    </row>
    <row r="169" spans="2:65" s="1" customFormat="1" ht="16.5" customHeight="1">
      <c r="B169" s="149"/>
      <c r="C169" s="150" t="s">
        <v>549</v>
      </c>
      <c r="D169" s="150" t="s">
        <v>131</v>
      </c>
      <c r="E169" s="151" t="s">
        <v>1524</v>
      </c>
      <c r="F169" s="152" t="s">
        <v>1525</v>
      </c>
      <c r="G169" s="153" t="s">
        <v>134</v>
      </c>
      <c r="H169" s="154">
        <v>2</v>
      </c>
      <c r="I169" s="155"/>
      <c r="J169" s="155">
        <f t="shared" si="20"/>
        <v>0</v>
      </c>
      <c r="K169" s="152" t="s">
        <v>188</v>
      </c>
      <c r="L169" s="35"/>
      <c r="M169" s="156" t="s">
        <v>5</v>
      </c>
      <c r="N169" s="157" t="s">
        <v>40</v>
      </c>
      <c r="O169" s="158">
        <v>0.22700000000000001</v>
      </c>
      <c r="P169" s="158">
        <f t="shared" si="21"/>
        <v>0.45400000000000001</v>
      </c>
      <c r="Q169" s="158">
        <v>2.4000000000000001E-4</v>
      </c>
      <c r="R169" s="158">
        <f t="shared" si="22"/>
        <v>4.8000000000000001E-4</v>
      </c>
      <c r="S169" s="158">
        <v>0</v>
      </c>
      <c r="T169" s="159">
        <f t="shared" si="23"/>
        <v>0</v>
      </c>
      <c r="AR169" s="21" t="s">
        <v>271</v>
      </c>
      <c r="AT169" s="21" t="s">
        <v>131</v>
      </c>
      <c r="AU169" s="21" t="s">
        <v>79</v>
      </c>
      <c r="AY169" s="21" t="s">
        <v>129</v>
      </c>
      <c r="BE169" s="160">
        <f t="shared" si="24"/>
        <v>0</v>
      </c>
      <c r="BF169" s="160">
        <f t="shared" si="25"/>
        <v>0</v>
      </c>
      <c r="BG169" s="160">
        <f t="shared" si="26"/>
        <v>0</v>
      </c>
      <c r="BH169" s="160">
        <f t="shared" si="27"/>
        <v>0</v>
      </c>
      <c r="BI169" s="160">
        <f t="shared" si="28"/>
        <v>0</v>
      </c>
      <c r="BJ169" s="21" t="s">
        <v>77</v>
      </c>
      <c r="BK169" s="160">
        <f t="shared" si="29"/>
        <v>0</v>
      </c>
      <c r="BL169" s="21" t="s">
        <v>271</v>
      </c>
      <c r="BM169" s="21" t="s">
        <v>1526</v>
      </c>
    </row>
    <row r="170" spans="2:65" s="1" customFormat="1" ht="16.5" customHeight="1">
      <c r="B170" s="149"/>
      <c r="C170" s="150" t="s">
        <v>555</v>
      </c>
      <c r="D170" s="150" t="s">
        <v>131</v>
      </c>
      <c r="E170" s="151" t="s">
        <v>1527</v>
      </c>
      <c r="F170" s="152" t="s">
        <v>1528</v>
      </c>
      <c r="G170" s="153" t="s">
        <v>134</v>
      </c>
      <c r="H170" s="154">
        <v>1</v>
      </c>
      <c r="I170" s="155"/>
      <c r="J170" s="155">
        <f t="shared" si="20"/>
        <v>0</v>
      </c>
      <c r="K170" s="152" t="s">
        <v>188</v>
      </c>
      <c r="L170" s="35"/>
      <c r="M170" s="156" t="s">
        <v>5</v>
      </c>
      <c r="N170" s="157" t="s">
        <v>40</v>
      </c>
      <c r="O170" s="158">
        <v>0.42399999999999999</v>
      </c>
      <c r="P170" s="158">
        <f t="shared" si="21"/>
        <v>0.42399999999999999</v>
      </c>
      <c r="Q170" s="158">
        <v>7.6000000000000004E-4</v>
      </c>
      <c r="R170" s="158">
        <f t="shared" si="22"/>
        <v>7.6000000000000004E-4</v>
      </c>
      <c r="S170" s="158">
        <v>0</v>
      </c>
      <c r="T170" s="159">
        <f t="shared" si="23"/>
        <v>0</v>
      </c>
      <c r="AR170" s="21" t="s">
        <v>271</v>
      </c>
      <c r="AT170" s="21" t="s">
        <v>131</v>
      </c>
      <c r="AU170" s="21" t="s">
        <v>79</v>
      </c>
      <c r="AY170" s="21" t="s">
        <v>129</v>
      </c>
      <c r="BE170" s="160">
        <f t="shared" si="24"/>
        <v>0</v>
      </c>
      <c r="BF170" s="160">
        <f t="shared" si="25"/>
        <v>0</v>
      </c>
      <c r="BG170" s="160">
        <f t="shared" si="26"/>
        <v>0</v>
      </c>
      <c r="BH170" s="160">
        <f t="shared" si="27"/>
        <v>0</v>
      </c>
      <c r="BI170" s="160">
        <f t="shared" si="28"/>
        <v>0</v>
      </c>
      <c r="BJ170" s="21" t="s">
        <v>77</v>
      </c>
      <c r="BK170" s="160">
        <f t="shared" si="29"/>
        <v>0</v>
      </c>
      <c r="BL170" s="21" t="s">
        <v>271</v>
      </c>
      <c r="BM170" s="21" t="s">
        <v>1529</v>
      </c>
    </row>
    <row r="171" spans="2:65" s="1" customFormat="1" ht="16.5" customHeight="1">
      <c r="B171" s="149"/>
      <c r="C171" s="150" t="s">
        <v>560</v>
      </c>
      <c r="D171" s="150" t="s">
        <v>131</v>
      </c>
      <c r="E171" s="151" t="s">
        <v>1530</v>
      </c>
      <c r="F171" s="152" t="s">
        <v>1531</v>
      </c>
      <c r="G171" s="153" t="s">
        <v>134</v>
      </c>
      <c r="H171" s="154">
        <v>2</v>
      </c>
      <c r="I171" s="155"/>
      <c r="J171" s="155">
        <f t="shared" si="20"/>
        <v>0</v>
      </c>
      <c r="K171" s="152" t="s">
        <v>188</v>
      </c>
      <c r="L171" s="35"/>
      <c r="M171" s="156" t="s">
        <v>5</v>
      </c>
      <c r="N171" s="157" t="s">
        <v>40</v>
      </c>
      <c r="O171" s="158">
        <v>0.20699999999999999</v>
      </c>
      <c r="P171" s="158">
        <f t="shared" si="21"/>
        <v>0.41399999999999998</v>
      </c>
      <c r="Q171" s="158">
        <v>4.0999999999999999E-4</v>
      </c>
      <c r="R171" s="158">
        <f t="shared" si="22"/>
        <v>8.1999999999999998E-4</v>
      </c>
      <c r="S171" s="158">
        <v>0</v>
      </c>
      <c r="T171" s="159">
        <f t="shared" si="23"/>
        <v>0</v>
      </c>
      <c r="AR171" s="21" t="s">
        <v>271</v>
      </c>
      <c r="AT171" s="21" t="s">
        <v>131</v>
      </c>
      <c r="AU171" s="21" t="s">
        <v>79</v>
      </c>
      <c r="AY171" s="21" t="s">
        <v>129</v>
      </c>
      <c r="BE171" s="160">
        <f t="shared" si="24"/>
        <v>0</v>
      </c>
      <c r="BF171" s="160">
        <f t="shared" si="25"/>
        <v>0</v>
      </c>
      <c r="BG171" s="160">
        <f t="shared" si="26"/>
        <v>0</v>
      </c>
      <c r="BH171" s="160">
        <f t="shared" si="27"/>
        <v>0</v>
      </c>
      <c r="BI171" s="160">
        <f t="shared" si="28"/>
        <v>0</v>
      </c>
      <c r="BJ171" s="21" t="s">
        <v>77</v>
      </c>
      <c r="BK171" s="160">
        <f t="shared" si="29"/>
        <v>0</v>
      </c>
      <c r="BL171" s="21" t="s">
        <v>271</v>
      </c>
      <c r="BM171" s="21" t="s">
        <v>1532</v>
      </c>
    </row>
    <row r="172" spans="2:65" s="1" customFormat="1" ht="16.5" customHeight="1">
      <c r="B172" s="149"/>
      <c r="C172" s="150" t="s">
        <v>565</v>
      </c>
      <c r="D172" s="150" t="s">
        <v>131</v>
      </c>
      <c r="E172" s="151" t="s">
        <v>1533</v>
      </c>
      <c r="F172" s="152" t="s">
        <v>1534</v>
      </c>
      <c r="G172" s="153" t="s">
        <v>134</v>
      </c>
      <c r="H172" s="154">
        <v>2</v>
      </c>
      <c r="I172" s="155"/>
      <c r="J172" s="155">
        <f t="shared" si="20"/>
        <v>0</v>
      </c>
      <c r="K172" s="152" t="s">
        <v>188</v>
      </c>
      <c r="L172" s="35"/>
      <c r="M172" s="156" t="s">
        <v>5</v>
      </c>
      <c r="N172" s="157" t="s">
        <v>40</v>
      </c>
      <c r="O172" s="158">
        <v>0.22700000000000001</v>
      </c>
      <c r="P172" s="158">
        <f t="shared" si="21"/>
        <v>0.45400000000000001</v>
      </c>
      <c r="Q172" s="158">
        <v>7.6999999999999996E-4</v>
      </c>
      <c r="R172" s="158">
        <f t="shared" si="22"/>
        <v>1.5399999999999999E-3</v>
      </c>
      <c r="S172" s="158">
        <v>0</v>
      </c>
      <c r="T172" s="159">
        <f t="shared" si="23"/>
        <v>0</v>
      </c>
      <c r="AR172" s="21" t="s">
        <v>271</v>
      </c>
      <c r="AT172" s="21" t="s">
        <v>131</v>
      </c>
      <c r="AU172" s="21" t="s">
        <v>79</v>
      </c>
      <c r="AY172" s="21" t="s">
        <v>129</v>
      </c>
      <c r="BE172" s="160">
        <f t="shared" si="24"/>
        <v>0</v>
      </c>
      <c r="BF172" s="160">
        <f t="shared" si="25"/>
        <v>0</v>
      </c>
      <c r="BG172" s="160">
        <f t="shared" si="26"/>
        <v>0</v>
      </c>
      <c r="BH172" s="160">
        <f t="shared" si="27"/>
        <v>0</v>
      </c>
      <c r="BI172" s="160">
        <f t="shared" si="28"/>
        <v>0</v>
      </c>
      <c r="BJ172" s="21" t="s">
        <v>77</v>
      </c>
      <c r="BK172" s="160">
        <f t="shared" si="29"/>
        <v>0</v>
      </c>
      <c r="BL172" s="21" t="s">
        <v>271</v>
      </c>
      <c r="BM172" s="21" t="s">
        <v>1535</v>
      </c>
    </row>
    <row r="173" spans="2:65" s="1" customFormat="1" ht="16.5" customHeight="1">
      <c r="B173" s="149"/>
      <c r="C173" s="150" t="s">
        <v>570</v>
      </c>
      <c r="D173" s="150" t="s">
        <v>131</v>
      </c>
      <c r="E173" s="151" t="s">
        <v>1536</v>
      </c>
      <c r="F173" s="152" t="s">
        <v>1537</v>
      </c>
      <c r="G173" s="153" t="s">
        <v>134</v>
      </c>
      <c r="H173" s="154">
        <v>4</v>
      </c>
      <c r="I173" s="155"/>
      <c r="J173" s="155">
        <f t="shared" si="20"/>
        <v>0</v>
      </c>
      <c r="K173" s="152" t="s">
        <v>188</v>
      </c>
      <c r="L173" s="35"/>
      <c r="M173" s="156" t="s">
        <v>5</v>
      </c>
      <c r="N173" s="157" t="s">
        <v>40</v>
      </c>
      <c r="O173" s="158">
        <v>0.2</v>
      </c>
      <c r="P173" s="158">
        <f t="shared" si="21"/>
        <v>0.8</v>
      </c>
      <c r="Q173" s="158">
        <v>3.4000000000000002E-4</v>
      </c>
      <c r="R173" s="158">
        <f t="shared" si="22"/>
        <v>1.3600000000000001E-3</v>
      </c>
      <c r="S173" s="158">
        <v>0</v>
      </c>
      <c r="T173" s="159">
        <f t="shared" si="23"/>
        <v>0</v>
      </c>
      <c r="AR173" s="21" t="s">
        <v>271</v>
      </c>
      <c r="AT173" s="21" t="s">
        <v>131</v>
      </c>
      <c r="AU173" s="21" t="s">
        <v>79</v>
      </c>
      <c r="AY173" s="21" t="s">
        <v>129</v>
      </c>
      <c r="BE173" s="160">
        <f t="shared" si="24"/>
        <v>0</v>
      </c>
      <c r="BF173" s="160">
        <f t="shared" si="25"/>
        <v>0</v>
      </c>
      <c r="BG173" s="160">
        <f t="shared" si="26"/>
        <v>0</v>
      </c>
      <c r="BH173" s="160">
        <f t="shared" si="27"/>
        <v>0</v>
      </c>
      <c r="BI173" s="160">
        <f t="shared" si="28"/>
        <v>0</v>
      </c>
      <c r="BJ173" s="21" t="s">
        <v>77</v>
      </c>
      <c r="BK173" s="160">
        <f t="shared" si="29"/>
        <v>0</v>
      </c>
      <c r="BL173" s="21" t="s">
        <v>271</v>
      </c>
      <c r="BM173" s="21" t="s">
        <v>1538</v>
      </c>
    </row>
    <row r="174" spans="2:65" s="1" customFormat="1" ht="16.5" customHeight="1">
      <c r="B174" s="149"/>
      <c r="C174" s="150" t="s">
        <v>574</v>
      </c>
      <c r="D174" s="150" t="s">
        <v>131</v>
      </c>
      <c r="E174" s="151" t="s">
        <v>1539</v>
      </c>
      <c r="F174" s="152" t="s">
        <v>1540</v>
      </c>
      <c r="G174" s="153" t="s">
        <v>134</v>
      </c>
      <c r="H174" s="154">
        <v>5</v>
      </c>
      <c r="I174" s="155"/>
      <c r="J174" s="155">
        <f t="shared" si="20"/>
        <v>0</v>
      </c>
      <c r="K174" s="152" t="s">
        <v>188</v>
      </c>
      <c r="L174" s="35"/>
      <c r="M174" s="156" t="s">
        <v>5</v>
      </c>
      <c r="N174" s="157" t="s">
        <v>40</v>
      </c>
      <c r="O174" s="158">
        <v>0.22</v>
      </c>
      <c r="P174" s="158">
        <f t="shared" si="21"/>
        <v>1.1000000000000001</v>
      </c>
      <c r="Q174" s="158">
        <v>5.0000000000000001E-4</v>
      </c>
      <c r="R174" s="158">
        <f t="shared" si="22"/>
        <v>2.5000000000000001E-3</v>
      </c>
      <c r="S174" s="158">
        <v>0</v>
      </c>
      <c r="T174" s="159">
        <f t="shared" si="23"/>
        <v>0</v>
      </c>
      <c r="AR174" s="21" t="s">
        <v>271</v>
      </c>
      <c r="AT174" s="21" t="s">
        <v>131</v>
      </c>
      <c r="AU174" s="21" t="s">
        <v>79</v>
      </c>
      <c r="AY174" s="21" t="s">
        <v>129</v>
      </c>
      <c r="BE174" s="160">
        <f t="shared" si="24"/>
        <v>0</v>
      </c>
      <c r="BF174" s="160">
        <f t="shared" si="25"/>
        <v>0</v>
      </c>
      <c r="BG174" s="160">
        <f t="shared" si="26"/>
        <v>0</v>
      </c>
      <c r="BH174" s="160">
        <f t="shared" si="27"/>
        <v>0</v>
      </c>
      <c r="BI174" s="160">
        <f t="shared" si="28"/>
        <v>0</v>
      </c>
      <c r="BJ174" s="21" t="s">
        <v>77</v>
      </c>
      <c r="BK174" s="160">
        <f t="shared" si="29"/>
        <v>0</v>
      </c>
      <c r="BL174" s="21" t="s">
        <v>271</v>
      </c>
      <c r="BM174" s="21" t="s">
        <v>1541</v>
      </c>
    </row>
    <row r="175" spans="2:65" s="1" customFormat="1" ht="16.5" customHeight="1">
      <c r="B175" s="149"/>
      <c r="C175" s="150" t="s">
        <v>578</v>
      </c>
      <c r="D175" s="150" t="s">
        <v>131</v>
      </c>
      <c r="E175" s="151" t="s">
        <v>1542</v>
      </c>
      <c r="F175" s="152" t="s">
        <v>1543</v>
      </c>
      <c r="G175" s="153" t="s">
        <v>134</v>
      </c>
      <c r="H175" s="154">
        <v>1</v>
      </c>
      <c r="I175" s="155"/>
      <c r="J175" s="155">
        <f t="shared" si="20"/>
        <v>0</v>
      </c>
      <c r="K175" s="152" t="s">
        <v>188</v>
      </c>
      <c r="L175" s="35"/>
      <c r="M175" s="156" t="s">
        <v>5</v>
      </c>
      <c r="N175" s="157" t="s">
        <v>40</v>
      </c>
      <c r="O175" s="158">
        <v>0.26</v>
      </c>
      <c r="P175" s="158">
        <f t="shared" si="21"/>
        <v>0.26</v>
      </c>
      <c r="Q175" s="158">
        <v>6.9999999999999999E-4</v>
      </c>
      <c r="R175" s="158">
        <f t="shared" si="22"/>
        <v>6.9999999999999999E-4</v>
      </c>
      <c r="S175" s="158">
        <v>0</v>
      </c>
      <c r="T175" s="159">
        <f t="shared" si="23"/>
        <v>0</v>
      </c>
      <c r="AR175" s="21" t="s">
        <v>271</v>
      </c>
      <c r="AT175" s="21" t="s">
        <v>131</v>
      </c>
      <c r="AU175" s="21" t="s">
        <v>79</v>
      </c>
      <c r="AY175" s="21" t="s">
        <v>129</v>
      </c>
      <c r="BE175" s="160">
        <f t="shared" si="24"/>
        <v>0</v>
      </c>
      <c r="BF175" s="160">
        <f t="shared" si="25"/>
        <v>0</v>
      </c>
      <c r="BG175" s="160">
        <f t="shared" si="26"/>
        <v>0</v>
      </c>
      <c r="BH175" s="160">
        <f t="shared" si="27"/>
        <v>0</v>
      </c>
      <c r="BI175" s="160">
        <f t="shared" si="28"/>
        <v>0</v>
      </c>
      <c r="BJ175" s="21" t="s">
        <v>77</v>
      </c>
      <c r="BK175" s="160">
        <f t="shared" si="29"/>
        <v>0</v>
      </c>
      <c r="BL175" s="21" t="s">
        <v>271</v>
      </c>
      <c r="BM175" s="21" t="s">
        <v>1544</v>
      </c>
    </row>
    <row r="176" spans="2:65" s="1" customFormat="1" ht="16.5" customHeight="1">
      <c r="B176" s="149"/>
      <c r="C176" s="150" t="s">
        <v>582</v>
      </c>
      <c r="D176" s="150" t="s">
        <v>131</v>
      </c>
      <c r="E176" s="151" t="s">
        <v>1545</v>
      </c>
      <c r="F176" s="152" t="s">
        <v>1546</v>
      </c>
      <c r="G176" s="153" t="s">
        <v>134</v>
      </c>
      <c r="H176" s="154">
        <v>1</v>
      </c>
      <c r="I176" s="155"/>
      <c r="J176" s="155">
        <f t="shared" si="20"/>
        <v>0</v>
      </c>
      <c r="K176" s="152" t="s">
        <v>188</v>
      </c>
      <c r="L176" s="35"/>
      <c r="M176" s="156" t="s">
        <v>5</v>
      </c>
      <c r="N176" s="157" t="s">
        <v>40</v>
      </c>
      <c r="O176" s="158">
        <v>0.34</v>
      </c>
      <c r="P176" s="158">
        <f t="shared" si="21"/>
        <v>0.34</v>
      </c>
      <c r="Q176" s="158">
        <v>1.07E-3</v>
      </c>
      <c r="R176" s="158">
        <f t="shared" si="22"/>
        <v>1.07E-3</v>
      </c>
      <c r="S176" s="158">
        <v>0</v>
      </c>
      <c r="T176" s="159">
        <f t="shared" si="23"/>
        <v>0</v>
      </c>
      <c r="AR176" s="21" t="s">
        <v>271</v>
      </c>
      <c r="AT176" s="21" t="s">
        <v>131</v>
      </c>
      <c r="AU176" s="21" t="s">
        <v>79</v>
      </c>
      <c r="AY176" s="21" t="s">
        <v>129</v>
      </c>
      <c r="BE176" s="160">
        <f t="shared" si="24"/>
        <v>0</v>
      </c>
      <c r="BF176" s="160">
        <f t="shared" si="25"/>
        <v>0</v>
      </c>
      <c r="BG176" s="160">
        <f t="shared" si="26"/>
        <v>0</v>
      </c>
      <c r="BH176" s="160">
        <f t="shared" si="27"/>
        <v>0</v>
      </c>
      <c r="BI176" s="160">
        <f t="shared" si="28"/>
        <v>0</v>
      </c>
      <c r="BJ176" s="21" t="s">
        <v>77</v>
      </c>
      <c r="BK176" s="160">
        <f t="shared" si="29"/>
        <v>0</v>
      </c>
      <c r="BL176" s="21" t="s">
        <v>271</v>
      </c>
      <c r="BM176" s="21" t="s">
        <v>1547</v>
      </c>
    </row>
    <row r="177" spans="2:65" s="1" customFormat="1" ht="16.5" customHeight="1">
      <c r="B177" s="149"/>
      <c r="C177" s="150" t="s">
        <v>587</v>
      </c>
      <c r="D177" s="150" t="s">
        <v>131</v>
      </c>
      <c r="E177" s="151" t="s">
        <v>1548</v>
      </c>
      <c r="F177" s="152" t="s">
        <v>1549</v>
      </c>
      <c r="G177" s="153" t="s">
        <v>134</v>
      </c>
      <c r="H177" s="154">
        <v>2</v>
      </c>
      <c r="I177" s="155"/>
      <c r="J177" s="155">
        <f t="shared" si="20"/>
        <v>0</v>
      </c>
      <c r="K177" s="152" t="s">
        <v>188</v>
      </c>
      <c r="L177" s="35"/>
      <c r="M177" s="156" t="s">
        <v>5</v>
      </c>
      <c r="N177" s="157" t="s">
        <v>40</v>
      </c>
      <c r="O177" s="158">
        <v>0.41</v>
      </c>
      <c r="P177" s="158">
        <f t="shared" si="21"/>
        <v>0.82</v>
      </c>
      <c r="Q177" s="158">
        <v>1.6800000000000001E-3</v>
      </c>
      <c r="R177" s="158">
        <f t="shared" si="22"/>
        <v>3.3600000000000001E-3</v>
      </c>
      <c r="S177" s="158">
        <v>0</v>
      </c>
      <c r="T177" s="159">
        <f t="shared" si="23"/>
        <v>0</v>
      </c>
      <c r="AR177" s="21" t="s">
        <v>271</v>
      </c>
      <c r="AT177" s="21" t="s">
        <v>131</v>
      </c>
      <c r="AU177" s="21" t="s">
        <v>79</v>
      </c>
      <c r="AY177" s="21" t="s">
        <v>129</v>
      </c>
      <c r="BE177" s="160">
        <f t="shared" si="24"/>
        <v>0</v>
      </c>
      <c r="BF177" s="160">
        <f t="shared" si="25"/>
        <v>0</v>
      </c>
      <c r="BG177" s="160">
        <f t="shared" si="26"/>
        <v>0</v>
      </c>
      <c r="BH177" s="160">
        <f t="shared" si="27"/>
        <v>0</v>
      </c>
      <c r="BI177" s="160">
        <f t="shared" si="28"/>
        <v>0</v>
      </c>
      <c r="BJ177" s="21" t="s">
        <v>77</v>
      </c>
      <c r="BK177" s="160">
        <f t="shared" si="29"/>
        <v>0</v>
      </c>
      <c r="BL177" s="21" t="s">
        <v>271</v>
      </c>
      <c r="BM177" s="21" t="s">
        <v>1550</v>
      </c>
    </row>
    <row r="178" spans="2:65" s="1" customFormat="1" ht="25.5" customHeight="1">
      <c r="B178" s="149"/>
      <c r="C178" s="150" t="s">
        <v>594</v>
      </c>
      <c r="D178" s="150" t="s">
        <v>131</v>
      </c>
      <c r="E178" s="151" t="s">
        <v>1551</v>
      </c>
      <c r="F178" s="152" t="s">
        <v>1552</v>
      </c>
      <c r="G178" s="153" t="s">
        <v>134</v>
      </c>
      <c r="H178" s="154">
        <v>1</v>
      </c>
      <c r="I178" s="155"/>
      <c r="J178" s="155">
        <f t="shared" si="20"/>
        <v>0</v>
      </c>
      <c r="K178" s="152" t="s">
        <v>188</v>
      </c>
      <c r="L178" s="35"/>
      <c r="M178" s="156" t="s">
        <v>5</v>
      </c>
      <c r="N178" s="157" t="s">
        <v>40</v>
      </c>
      <c r="O178" s="158">
        <v>0.39300000000000002</v>
      </c>
      <c r="P178" s="158">
        <f t="shared" si="21"/>
        <v>0.39300000000000002</v>
      </c>
      <c r="Q178" s="158">
        <v>1.4400000000000001E-3</v>
      </c>
      <c r="R178" s="158">
        <f t="shared" si="22"/>
        <v>1.4400000000000001E-3</v>
      </c>
      <c r="S178" s="158">
        <v>0</v>
      </c>
      <c r="T178" s="159">
        <f t="shared" si="23"/>
        <v>0</v>
      </c>
      <c r="AR178" s="21" t="s">
        <v>271</v>
      </c>
      <c r="AT178" s="21" t="s">
        <v>131</v>
      </c>
      <c r="AU178" s="21" t="s">
        <v>79</v>
      </c>
      <c r="AY178" s="21" t="s">
        <v>129</v>
      </c>
      <c r="BE178" s="160">
        <f t="shared" si="24"/>
        <v>0</v>
      </c>
      <c r="BF178" s="160">
        <f t="shared" si="25"/>
        <v>0</v>
      </c>
      <c r="BG178" s="160">
        <f t="shared" si="26"/>
        <v>0</v>
      </c>
      <c r="BH178" s="160">
        <f t="shared" si="27"/>
        <v>0</v>
      </c>
      <c r="BI178" s="160">
        <f t="shared" si="28"/>
        <v>0</v>
      </c>
      <c r="BJ178" s="21" t="s">
        <v>77</v>
      </c>
      <c r="BK178" s="160">
        <f t="shared" si="29"/>
        <v>0</v>
      </c>
      <c r="BL178" s="21" t="s">
        <v>271</v>
      </c>
      <c r="BM178" s="21" t="s">
        <v>1553</v>
      </c>
    </row>
    <row r="179" spans="2:65" s="1" customFormat="1" ht="16.5" customHeight="1">
      <c r="B179" s="149"/>
      <c r="C179" s="150" t="s">
        <v>601</v>
      </c>
      <c r="D179" s="150" t="s">
        <v>131</v>
      </c>
      <c r="E179" s="151" t="s">
        <v>1554</v>
      </c>
      <c r="F179" s="152" t="s">
        <v>1555</v>
      </c>
      <c r="G179" s="153" t="s">
        <v>134</v>
      </c>
      <c r="H179" s="154">
        <v>1</v>
      </c>
      <c r="I179" s="155"/>
      <c r="J179" s="155">
        <f t="shared" si="20"/>
        <v>0</v>
      </c>
      <c r="K179" s="152" t="s">
        <v>188</v>
      </c>
      <c r="L179" s="35"/>
      <c r="M179" s="156" t="s">
        <v>5</v>
      </c>
      <c r="N179" s="157" t="s">
        <v>40</v>
      </c>
      <c r="O179" s="158">
        <v>0.39300000000000002</v>
      </c>
      <c r="P179" s="158">
        <f t="shared" si="21"/>
        <v>0.39300000000000002</v>
      </c>
      <c r="Q179" s="158">
        <v>3.2799999999999999E-3</v>
      </c>
      <c r="R179" s="158">
        <f t="shared" si="22"/>
        <v>3.2799999999999999E-3</v>
      </c>
      <c r="S179" s="158">
        <v>0</v>
      </c>
      <c r="T179" s="159">
        <f t="shared" si="23"/>
        <v>0</v>
      </c>
      <c r="AR179" s="21" t="s">
        <v>271</v>
      </c>
      <c r="AT179" s="21" t="s">
        <v>131</v>
      </c>
      <c r="AU179" s="21" t="s">
        <v>79</v>
      </c>
      <c r="AY179" s="21" t="s">
        <v>129</v>
      </c>
      <c r="BE179" s="160">
        <f t="shared" si="24"/>
        <v>0</v>
      </c>
      <c r="BF179" s="160">
        <f t="shared" si="25"/>
        <v>0</v>
      </c>
      <c r="BG179" s="160">
        <f t="shared" si="26"/>
        <v>0</v>
      </c>
      <c r="BH179" s="160">
        <f t="shared" si="27"/>
        <v>0</v>
      </c>
      <c r="BI179" s="160">
        <f t="shared" si="28"/>
        <v>0</v>
      </c>
      <c r="BJ179" s="21" t="s">
        <v>77</v>
      </c>
      <c r="BK179" s="160">
        <f t="shared" si="29"/>
        <v>0</v>
      </c>
      <c r="BL179" s="21" t="s">
        <v>271</v>
      </c>
      <c r="BM179" s="21" t="s">
        <v>1556</v>
      </c>
    </row>
    <row r="180" spans="2:65" s="1" customFormat="1" ht="16.5" customHeight="1">
      <c r="B180" s="149"/>
      <c r="C180" s="150" t="s">
        <v>606</v>
      </c>
      <c r="D180" s="150" t="s">
        <v>131</v>
      </c>
      <c r="E180" s="151" t="s">
        <v>1557</v>
      </c>
      <c r="F180" s="152" t="s">
        <v>1558</v>
      </c>
      <c r="G180" s="153" t="s">
        <v>317</v>
      </c>
      <c r="H180" s="154">
        <v>160.5</v>
      </c>
      <c r="I180" s="155"/>
      <c r="J180" s="155">
        <f t="shared" si="20"/>
        <v>0</v>
      </c>
      <c r="K180" s="152" t="s">
        <v>188</v>
      </c>
      <c r="L180" s="35"/>
      <c r="M180" s="156" t="s">
        <v>5</v>
      </c>
      <c r="N180" s="157" t="s">
        <v>40</v>
      </c>
      <c r="O180" s="158">
        <v>6.7000000000000004E-2</v>
      </c>
      <c r="P180" s="158">
        <f t="shared" si="21"/>
        <v>10.753500000000001</v>
      </c>
      <c r="Q180" s="158">
        <v>1.9000000000000001E-4</v>
      </c>
      <c r="R180" s="158">
        <f t="shared" si="22"/>
        <v>3.0495000000000001E-2</v>
      </c>
      <c r="S180" s="158">
        <v>0</v>
      </c>
      <c r="T180" s="159">
        <f t="shared" si="23"/>
        <v>0</v>
      </c>
      <c r="AR180" s="21" t="s">
        <v>271</v>
      </c>
      <c r="AT180" s="21" t="s">
        <v>131</v>
      </c>
      <c r="AU180" s="21" t="s">
        <v>79</v>
      </c>
      <c r="AY180" s="21" t="s">
        <v>129</v>
      </c>
      <c r="BE180" s="160">
        <f t="shared" si="24"/>
        <v>0</v>
      </c>
      <c r="BF180" s="160">
        <f t="shared" si="25"/>
        <v>0</v>
      </c>
      <c r="BG180" s="160">
        <f t="shared" si="26"/>
        <v>0</v>
      </c>
      <c r="BH180" s="160">
        <f t="shared" si="27"/>
        <v>0</v>
      </c>
      <c r="BI180" s="160">
        <f t="shared" si="28"/>
        <v>0</v>
      </c>
      <c r="BJ180" s="21" t="s">
        <v>77</v>
      </c>
      <c r="BK180" s="160">
        <f t="shared" si="29"/>
        <v>0</v>
      </c>
      <c r="BL180" s="21" t="s">
        <v>271</v>
      </c>
      <c r="BM180" s="21" t="s">
        <v>1559</v>
      </c>
    </row>
    <row r="181" spans="2:65" s="1" customFormat="1" ht="16.5" customHeight="1">
      <c r="B181" s="149"/>
      <c r="C181" s="150" t="s">
        <v>611</v>
      </c>
      <c r="D181" s="150" t="s">
        <v>131</v>
      </c>
      <c r="E181" s="151" t="s">
        <v>1560</v>
      </c>
      <c r="F181" s="152" t="s">
        <v>1561</v>
      </c>
      <c r="G181" s="153" t="s">
        <v>317</v>
      </c>
      <c r="H181" s="154">
        <v>160.5</v>
      </c>
      <c r="I181" s="155"/>
      <c r="J181" s="155">
        <f t="shared" si="20"/>
        <v>0</v>
      </c>
      <c r="K181" s="152" t="s">
        <v>188</v>
      </c>
      <c r="L181" s="35"/>
      <c r="M181" s="156" t="s">
        <v>5</v>
      </c>
      <c r="N181" s="157" t="s">
        <v>40</v>
      </c>
      <c r="O181" s="158">
        <v>8.2000000000000003E-2</v>
      </c>
      <c r="P181" s="158">
        <f t="shared" si="21"/>
        <v>13.161000000000001</v>
      </c>
      <c r="Q181" s="158">
        <v>1.0000000000000001E-5</v>
      </c>
      <c r="R181" s="158">
        <f t="shared" si="22"/>
        <v>1.6050000000000001E-3</v>
      </c>
      <c r="S181" s="158">
        <v>0</v>
      </c>
      <c r="T181" s="159">
        <f t="shared" si="23"/>
        <v>0</v>
      </c>
      <c r="AR181" s="21" t="s">
        <v>271</v>
      </c>
      <c r="AT181" s="21" t="s">
        <v>131</v>
      </c>
      <c r="AU181" s="21" t="s">
        <v>79</v>
      </c>
      <c r="AY181" s="21" t="s">
        <v>129</v>
      </c>
      <c r="BE181" s="160">
        <f t="shared" si="24"/>
        <v>0</v>
      </c>
      <c r="BF181" s="160">
        <f t="shared" si="25"/>
        <v>0</v>
      </c>
      <c r="BG181" s="160">
        <f t="shared" si="26"/>
        <v>0</v>
      </c>
      <c r="BH181" s="160">
        <f t="shared" si="27"/>
        <v>0</v>
      </c>
      <c r="BI181" s="160">
        <f t="shared" si="28"/>
        <v>0</v>
      </c>
      <c r="BJ181" s="21" t="s">
        <v>77</v>
      </c>
      <c r="BK181" s="160">
        <f t="shared" si="29"/>
        <v>0</v>
      </c>
      <c r="BL181" s="21" t="s">
        <v>271</v>
      </c>
      <c r="BM181" s="21" t="s">
        <v>1562</v>
      </c>
    </row>
    <row r="182" spans="2:65" s="1" customFormat="1" ht="16.5" customHeight="1">
      <c r="B182" s="149"/>
      <c r="C182" s="150" t="s">
        <v>617</v>
      </c>
      <c r="D182" s="150" t="s">
        <v>131</v>
      </c>
      <c r="E182" s="151" t="s">
        <v>1563</v>
      </c>
      <c r="F182" s="152" t="s">
        <v>1564</v>
      </c>
      <c r="G182" s="153" t="s">
        <v>735</v>
      </c>
      <c r="H182" s="154">
        <v>1103.758</v>
      </c>
      <c r="I182" s="155"/>
      <c r="J182" s="155">
        <f t="shared" si="20"/>
        <v>0</v>
      </c>
      <c r="K182" s="152" t="s">
        <v>188</v>
      </c>
      <c r="L182" s="35"/>
      <c r="M182" s="156" t="s">
        <v>5</v>
      </c>
      <c r="N182" s="157" t="s">
        <v>40</v>
      </c>
      <c r="O182" s="158">
        <v>0</v>
      </c>
      <c r="P182" s="158">
        <f t="shared" si="21"/>
        <v>0</v>
      </c>
      <c r="Q182" s="158">
        <v>0</v>
      </c>
      <c r="R182" s="158">
        <f t="shared" si="22"/>
        <v>0</v>
      </c>
      <c r="S182" s="158">
        <v>0</v>
      </c>
      <c r="T182" s="159">
        <f t="shared" si="23"/>
        <v>0</v>
      </c>
      <c r="AR182" s="21" t="s">
        <v>271</v>
      </c>
      <c r="AT182" s="21" t="s">
        <v>131</v>
      </c>
      <c r="AU182" s="21" t="s">
        <v>79</v>
      </c>
      <c r="AY182" s="21" t="s">
        <v>129</v>
      </c>
      <c r="BE182" s="160">
        <f t="shared" si="24"/>
        <v>0</v>
      </c>
      <c r="BF182" s="160">
        <f t="shared" si="25"/>
        <v>0</v>
      </c>
      <c r="BG182" s="160">
        <f t="shared" si="26"/>
        <v>0</v>
      </c>
      <c r="BH182" s="160">
        <f t="shared" si="27"/>
        <v>0</v>
      </c>
      <c r="BI182" s="160">
        <f t="shared" si="28"/>
        <v>0</v>
      </c>
      <c r="BJ182" s="21" t="s">
        <v>77</v>
      </c>
      <c r="BK182" s="160">
        <f t="shared" si="29"/>
        <v>0</v>
      </c>
      <c r="BL182" s="21" t="s">
        <v>271</v>
      </c>
      <c r="BM182" s="21" t="s">
        <v>1565</v>
      </c>
    </row>
    <row r="183" spans="2:65" s="10" customFormat="1" ht="29.85" customHeight="1">
      <c r="B183" s="137"/>
      <c r="D183" s="138" t="s">
        <v>68</v>
      </c>
      <c r="E183" s="147" t="s">
        <v>1566</v>
      </c>
      <c r="F183" s="147" t="s">
        <v>1567</v>
      </c>
      <c r="J183" s="148">
        <f>BK183</f>
        <v>0</v>
      </c>
      <c r="L183" s="137"/>
      <c r="M183" s="141"/>
      <c r="N183" s="142"/>
      <c r="O183" s="142"/>
      <c r="P183" s="143">
        <f>SUM(P184:P206)</f>
        <v>71.447000000000017</v>
      </c>
      <c r="Q183" s="142"/>
      <c r="R183" s="143">
        <f>SUM(R184:R206)</f>
        <v>0.97660400000000014</v>
      </c>
      <c r="S183" s="142"/>
      <c r="T183" s="144">
        <f>SUM(T184:T206)</f>
        <v>0</v>
      </c>
      <c r="AR183" s="138" t="s">
        <v>79</v>
      </c>
      <c r="AT183" s="145" t="s">
        <v>68</v>
      </c>
      <c r="AU183" s="145" t="s">
        <v>77</v>
      </c>
      <c r="AY183" s="138" t="s">
        <v>129</v>
      </c>
      <c r="BK183" s="146">
        <f>SUM(BK184:BK206)</f>
        <v>0</v>
      </c>
    </row>
    <row r="184" spans="2:65" s="1" customFormat="1" ht="25.5" customHeight="1">
      <c r="B184" s="149"/>
      <c r="C184" s="150" t="s">
        <v>622</v>
      </c>
      <c r="D184" s="150" t="s">
        <v>131</v>
      </c>
      <c r="E184" s="151" t="s">
        <v>1568</v>
      </c>
      <c r="F184" s="152" t="s">
        <v>1569</v>
      </c>
      <c r="G184" s="153" t="s">
        <v>304</v>
      </c>
      <c r="H184" s="154">
        <v>7</v>
      </c>
      <c r="I184" s="155"/>
      <c r="J184" s="155">
        <f>ROUND(I184*H184,2)</f>
        <v>0</v>
      </c>
      <c r="K184" s="152" t="s">
        <v>188</v>
      </c>
      <c r="L184" s="35"/>
      <c r="M184" s="156" t="s">
        <v>5</v>
      </c>
      <c r="N184" s="157" t="s">
        <v>40</v>
      </c>
      <c r="O184" s="158">
        <v>1.1000000000000001</v>
      </c>
      <c r="P184" s="158">
        <f>O184*H184</f>
        <v>7.7000000000000011</v>
      </c>
      <c r="Q184" s="158">
        <v>1.6920000000000001E-2</v>
      </c>
      <c r="R184" s="158">
        <f>Q184*H184</f>
        <v>0.11844</v>
      </c>
      <c r="S184" s="158">
        <v>0</v>
      </c>
      <c r="T184" s="159">
        <f>S184*H184</f>
        <v>0</v>
      </c>
      <c r="AR184" s="21" t="s">
        <v>271</v>
      </c>
      <c r="AT184" s="21" t="s">
        <v>131</v>
      </c>
      <c r="AU184" s="21" t="s">
        <v>79</v>
      </c>
      <c r="AY184" s="21" t="s">
        <v>129</v>
      </c>
      <c r="BE184" s="160">
        <f>IF(N184="základní",J184,0)</f>
        <v>0</v>
      </c>
      <c r="BF184" s="160">
        <f>IF(N184="snížená",J184,0)</f>
        <v>0</v>
      </c>
      <c r="BG184" s="160">
        <f>IF(N184="zákl. přenesená",J184,0)</f>
        <v>0</v>
      </c>
      <c r="BH184" s="160">
        <f>IF(N184="sníž. přenesená",J184,0)</f>
        <v>0</v>
      </c>
      <c r="BI184" s="160">
        <f>IF(N184="nulová",J184,0)</f>
        <v>0</v>
      </c>
      <c r="BJ184" s="21" t="s">
        <v>77</v>
      </c>
      <c r="BK184" s="160">
        <f>ROUND(I184*H184,2)</f>
        <v>0</v>
      </c>
      <c r="BL184" s="21" t="s">
        <v>271</v>
      </c>
      <c r="BM184" s="21" t="s">
        <v>1570</v>
      </c>
    </row>
    <row r="185" spans="2:65" s="1" customFormat="1" ht="25.5" customHeight="1">
      <c r="B185" s="149"/>
      <c r="C185" s="150" t="s">
        <v>626</v>
      </c>
      <c r="D185" s="150" t="s">
        <v>131</v>
      </c>
      <c r="E185" s="151" t="s">
        <v>1571</v>
      </c>
      <c r="F185" s="152" t="s">
        <v>1569</v>
      </c>
      <c r="G185" s="153" t="s">
        <v>304</v>
      </c>
      <c r="H185" s="154">
        <v>1.2</v>
      </c>
      <c r="I185" s="155"/>
      <c r="J185" s="155">
        <f>ROUND(I185*H185,2)</f>
        <v>0</v>
      </c>
      <c r="K185" s="152" t="s">
        <v>5</v>
      </c>
      <c r="L185" s="35"/>
      <c r="M185" s="156" t="s">
        <v>5</v>
      </c>
      <c r="N185" s="157" t="s">
        <v>40</v>
      </c>
      <c r="O185" s="158">
        <v>1.1000000000000001</v>
      </c>
      <c r="P185" s="158">
        <f>O185*H185</f>
        <v>1.32</v>
      </c>
      <c r="Q185" s="158">
        <v>1.6920000000000001E-2</v>
      </c>
      <c r="R185" s="158">
        <f>Q185*H185</f>
        <v>2.0303999999999999E-2</v>
      </c>
      <c r="S185" s="158">
        <v>0</v>
      </c>
      <c r="T185" s="159">
        <f>S185*H185</f>
        <v>0</v>
      </c>
      <c r="AR185" s="21" t="s">
        <v>271</v>
      </c>
      <c r="AT185" s="21" t="s">
        <v>131</v>
      </c>
      <c r="AU185" s="21" t="s">
        <v>79</v>
      </c>
      <c r="AY185" s="21" t="s">
        <v>129</v>
      </c>
      <c r="BE185" s="160">
        <f>IF(N185="základní",J185,0)</f>
        <v>0</v>
      </c>
      <c r="BF185" s="160">
        <f>IF(N185="snížená",J185,0)</f>
        <v>0</v>
      </c>
      <c r="BG185" s="160">
        <f>IF(N185="zákl. přenesená",J185,0)</f>
        <v>0</v>
      </c>
      <c r="BH185" s="160">
        <f>IF(N185="sníž. přenesená",J185,0)</f>
        <v>0</v>
      </c>
      <c r="BI185" s="160">
        <f>IF(N185="nulová",J185,0)</f>
        <v>0</v>
      </c>
      <c r="BJ185" s="21" t="s">
        <v>77</v>
      </c>
      <c r="BK185" s="160">
        <f>ROUND(I185*H185,2)</f>
        <v>0</v>
      </c>
      <c r="BL185" s="21" t="s">
        <v>271</v>
      </c>
      <c r="BM185" s="21" t="s">
        <v>1572</v>
      </c>
    </row>
    <row r="186" spans="2:65" s="11" customFormat="1">
      <c r="B186" s="164"/>
      <c r="D186" s="165" t="s">
        <v>190</v>
      </c>
      <c r="F186" s="167" t="s">
        <v>1573</v>
      </c>
      <c r="H186" s="168">
        <v>1.2</v>
      </c>
      <c r="L186" s="164"/>
      <c r="M186" s="169"/>
      <c r="N186" s="170"/>
      <c r="O186" s="170"/>
      <c r="P186" s="170"/>
      <c r="Q186" s="170"/>
      <c r="R186" s="170"/>
      <c r="S186" s="170"/>
      <c r="T186" s="171"/>
      <c r="AT186" s="166" t="s">
        <v>190</v>
      </c>
      <c r="AU186" s="166" t="s">
        <v>79</v>
      </c>
      <c r="AV186" s="11" t="s">
        <v>79</v>
      </c>
      <c r="AW186" s="11" t="s">
        <v>6</v>
      </c>
      <c r="AX186" s="11" t="s">
        <v>77</v>
      </c>
      <c r="AY186" s="166" t="s">
        <v>129</v>
      </c>
    </row>
    <row r="187" spans="2:65" s="1" customFormat="1" ht="16.5" customHeight="1">
      <c r="B187" s="149"/>
      <c r="C187" s="150" t="s">
        <v>630</v>
      </c>
      <c r="D187" s="150" t="s">
        <v>131</v>
      </c>
      <c r="E187" s="151" t="s">
        <v>1574</v>
      </c>
      <c r="F187" s="152" t="s">
        <v>1575</v>
      </c>
      <c r="G187" s="153" t="s">
        <v>304</v>
      </c>
      <c r="H187" s="154">
        <v>4</v>
      </c>
      <c r="I187" s="155"/>
      <c r="J187" s="155">
        <f t="shared" ref="J187:J206" si="30">ROUND(I187*H187,2)</f>
        <v>0</v>
      </c>
      <c r="K187" s="152" t="s">
        <v>188</v>
      </c>
      <c r="L187" s="35"/>
      <c r="M187" s="156" t="s">
        <v>5</v>
      </c>
      <c r="N187" s="157" t="s">
        <v>40</v>
      </c>
      <c r="O187" s="158">
        <v>0.5</v>
      </c>
      <c r="P187" s="158">
        <f t="shared" ref="P187:P206" si="31">O187*H187</f>
        <v>2</v>
      </c>
      <c r="Q187" s="158">
        <v>1.6080000000000001E-2</v>
      </c>
      <c r="R187" s="158">
        <f t="shared" ref="R187:R206" si="32">Q187*H187</f>
        <v>6.4320000000000002E-2</v>
      </c>
      <c r="S187" s="158">
        <v>0</v>
      </c>
      <c r="T187" s="159">
        <f t="shared" ref="T187:T206" si="33">S187*H187</f>
        <v>0</v>
      </c>
      <c r="AR187" s="21" t="s">
        <v>271</v>
      </c>
      <c r="AT187" s="21" t="s">
        <v>131</v>
      </c>
      <c r="AU187" s="21" t="s">
        <v>79</v>
      </c>
      <c r="AY187" s="21" t="s">
        <v>129</v>
      </c>
      <c r="BE187" s="160">
        <f t="shared" ref="BE187:BE206" si="34">IF(N187="základní",J187,0)</f>
        <v>0</v>
      </c>
      <c r="BF187" s="160">
        <f t="shared" ref="BF187:BF206" si="35">IF(N187="snížená",J187,0)</f>
        <v>0</v>
      </c>
      <c r="BG187" s="160">
        <f t="shared" ref="BG187:BG206" si="36">IF(N187="zákl. přenesená",J187,0)</f>
        <v>0</v>
      </c>
      <c r="BH187" s="160">
        <f t="shared" ref="BH187:BH206" si="37">IF(N187="sníž. přenesená",J187,0)</f>
        <v>0</v>
      </c>
      <c r="BI187" s="160">
        <f t="shared" ref="BI187:BI206" si="38">IF(N187="nulová",J187,0)</f>
        <v>0</v>
      </c>
      <c r="BJ187" s="21" t="s">
        <v>77</v>
      </c>
      <c r="BK187" s="160">
        <f t="shared" ref="BK187:BK206" si="39">ROUND(I187*H187,2)</f>
        <v>0</v>
      </c>
      <c r="BL187" s="21" t="s">
        <v>271</v>
      </c>
      <c r="BM187" s="21" t="s">
        <v>1576</v>
      </c>
    </row>
    <row r="188" spans="2:65" s="1" customFormat="1" ht="25.5" customHeight="1">
      <c r="B188" s="149"/>
      <c r="C188" s="150" t="s">
        <v>634</v>
      </c>
      <c r="D188" s="150" t="s">
        <v>131</v>
      </c>
      <c r="E188" s="151" t="s">
        <v>1577</v>
      </c>
      <c r="F188" s="152" t="s">
        <v>1578</v>
      </c>
      <c r="G188" s="153" t="s">
        <v>304</v>
      </c>
      <c r="H188" s="154">
        <v>6</v>
      </c>
      <c r="I188" s="155"/>
      <c r="J188" s="155">
        <f t="shared" si="30"/>
        <v>0</v>
      </c>
      <c r="K188" s="152" t="s">
        <v>188</v>
      </c>
      <c r="L188" s="35"/>
      <c r="M188" s="156" t="s">
        <v>5</v>
      </c>
      <c r="N188" s="157" t="s">
        <v>40</v>
      </c>
      <c r="O188" s="158">
        <v>1.2</v>
      </c>
      <c r="P188" s="158">
        <f t="shared" si="31"/>
        <v>7.1999999999999993</v>
      </c>
      <c r="Q188" s="158">
        <v>2.6679999999999999E-2</v>
      </c>
      <c r="R188" s="158">
        <f t="shared" si="32"/>
        <v>0.16008</v>
      </c>
      <c r="S188" s="158">
        <v>0</v>
      </c>
      <c r="T188" s="159">
        <f t="shared" si="33"/>
        <v>0</v>
      </c>
      <c r="AR188" s="21" t="s">
        <v>271</v>
      </c>
      <c r="AT188" s="21" t="s">
        <v>131</v>
      </c>
      <c r="AU188" s="21" t="s">
        <v>79</v>
      </c>
      <c r="AY188" s="21" t="s">
        <v>129</v>
      </c>
      <c r="BE188" s="160">
        <f t="shared" si="34"/>
        <v>0</v>
      </c>
      <c r="BF188" s="160">
        <f t="shared" si="35"/>
        <v>0</v>
      </c>
      <c r="BG188" s="160">
        <f t="shared" si="36"/>
        <v>0</v>
      </c>
      <c r="BH188" s="160">
        <f t="shared" si="37"/>
        <v>0</v>
      </c>
      <c r="BI188" s="160">
        <f t="shared" si="38"/>
        <v>0</v>
      </c>
      <c r="BJ188" s="21" t="s">
        <v>77</v>
      </c>
      <c r="BK188" s="160">
        <f t="shared" si="39"/>
        <v>0</v>
      </c>
      <c r="BL188" s="21" t="s">
        <v>271</v>
      </c>
      <c r="BM188" s="21" t="s">
        <v>1579</v>
      </c>
    </row>
    <row r="189" spans="2:65" s="1" customFormat="1" ht="16.5" customHeight="1">
      <c r="B189" s="149"/>
      <c r="C189" s="150" t="s">
        <v>638</v>
      </c>
      <c r="D189" s="150" t="s">
        <v>131</v>
      </c>
      <c r="E189" s="151" t="s">
        <v>1580</v>
      </c>
      <c r="F189" s="152" t="s">
        <v>1581</v>
      </c>
      <c r="G189" s="153" t="s">
        <v>304</v>
      </c>
      <c r="H189" s="154">
        <v>4</v>
      </c>
      <c r="I189" s="155"/>
      <c r="J189" s="155">
        <f t="shared" si="30"/>
        <v>0</v>
      </c>
      <c r="K189" s="152" t="s">
        <v>188</v>
      </c>
      <c r="L189" s="35"/>
      <c r="M189" s="156" t="s">
        <v>5</v>
      </c>
      <c r="N189" s="157" t="s">
        <v>40</v>
      </c>
      <c r="O189" s="158">
        <v>1.1000000000000001</v>
      </c>
      <c r="P189" s="158">
        <f t="shared" si="31"/>
        <v>4.4000000000000004</v>
      </c>
      <c r="Q189" s="158">
        <v>9.75E-3</v>
      </c>
      <c r="R189" s="158">
        <f t="shared" si="32"/>
        <v>3.9E-2</v>
      </c>
      <c r="S189" s="158">
        <v>0</v>
      </c>
      <c r="T189" s="159">
        <f t="shared" si="33"/>
        <v>0</v>
      </c>
      <c r="AR189" s="21" t="s">
        <v>271</v>
      </c>
      <c r="AT189" s="21" t="s">
        <v>131</v>
      </c>
      <c r="AU189" s="21" t="s">
        <v>79</v>
      </c>
      <c r="AY189" s="21" t="s">
        <v>129</v>
      </c>
      <c r="BE189" s="160">
        <f t="shared" si="34"/>
        <v>0</v>
      </c>
      <c r="BF189" s="160">
        <f t="shared" si="35"/>
        <v>0</v>
      </c>
      <c r="BG189" s="160">
        <f t="shared" si="36"/>
        <v>0</v>
      </c>
      <c r="BH189" s="160">
        <f t="shared" si="37"/>
        <v>0</v>
      </c>
      <c r="BI189" s="160">
        <f t="shared" si="38"/>
        <v>0</v>
      </c>
      <c r="BJ189" s="21" t="s">
        <v>77</v>
      </c>
      <c r="BK189" s="160">
        <f t="shared" si="39"/>
        <v>0</v>
      </c>
      <c r="BL189" s="21" t="s">
        <v>271</v>
      </c>
      <c r="BM189" s="21" t="s">
        <v>1582</v>
      </c>
    </row>
    <row r="190" spans="2:65" s="1" customFormat="1" ht="16.5" customHeight="1">
      <c r="B190" s="149"/>
      <c r="C190" s="150" t="s">
        <v>642</v>
      </c>
      <c r="D190" s="150" t="s">
        <v>131</v>
      </c>
      <c r="E190" s="151" t="s">
        <v>1583</v>
      </c>
      <c r="F190" s="152" t="s">
        <v>1584</v>
      </c>
      <c r="G190" s="153" t="s">
        <v>304</v>
      </c>
      <c r="H190" s="154">
        <v>1</v>
      </c>
      <c r="I190" s="155"/>
      <c r="J190" s="155">
        <f t="shared" si="30"/>
        <v>0</v>
      </c>
      <c r="K190" s="152" t="s">
        <v>188</v>
      </c>
      <c r="L190" s="35"/>
      <c r="M190" s="156" t="s">
        <v>5</v>
      </c>
      <c r="N190" s="157" t="s">
        <v>40</v>
      </c>
      <c r="O190" s="158">
        <v>1.1000000000000001</v>
      </c>
      <c r="P190" s="158">
        <f t="shared" si="31"/>
        <v>1.1000000000000001</v>
      </c>
      <c r="Q190" s="158">
        <v>1.528E-2</v>
      </c>
      <c r="R190" s="158">
        <f t="shared" si="32"/>
        <v>1.528E-2</v>
      </c>
      <c r="S190" s="158">
        <v>0</v>
      </c>
      <c r="T190" s="159">
        <f t="shared" si="33"/>
        <v>0</v>
      </c>
      <c r="AR190" s="21" t="s">
        <v>271</v>
      </c>
      <c r="AT190" s="21" t="s">
        <v>131</v>
      </c>
      <c r="AU190" s="21" t="s">
        <v>79</v>
      </c>
      <c r="AY190" s="21" t="s">
        <v>129</v>
      </c>
      <c r="BE190" s="160">
        <f t="shared" si="34"/>
        <v>0</v>
      </c>
      <c r="BF190" s="160">
        <f t="shared" si="35"/>
        <v>0</v>
      </c>
      <c r="BG190" s="160">
        <f t="shared" si="36"/>
        <v>0</v>
      </c>
      <c r="BH190" s="160">
        <f t="shared" si="37"/>
        <v>0</v>
      </c>
      <c r="BI190" s="160">
        <f t="shared" si="38"/>
        <v>0</v>
      </c>
      <c r="BJ190" s="21" t="s">
        <v>77</v>
      </c>
      <c r="BK190" s="160">
        <f t="shared" si="39"/>
        <v>0</v>
      </c>
      <c r="BL190" s="21" t="s">
        <v>271</v>
      </c>
      <c r="BM190" s="21" t="s">
        <v>1585</v>
      </c>
    </row>
    <row r="191" spans="2:65" s="1" customFormat="1" ht="16.5" customHeight="1">
      <c r="B191" s="149"/>
      <c r="C191" s="150" t="s">
        <v>647</v>
      </c>
      <c r="D191" s="150" t="s">
        <v>131</v>
      </c>
      <c r="E191" s="151" t="s">
        <v>1586</v>
      </c>
      <c r="F191" s="152" t="s">
        <v>1587</v>
      </c>
      <c r="G191" s="153" t="s">
        <v>304</v>
      </c>
      <c r="H191" s="154">
        <v>4</v>
      </c>
      <c r="I191" s="155"/>
      <c r="J191" s="155">
        <f t="shared" si="30"/>
        <v>0</v>
      </c>
      <c r="K191" s="152" t="s">
        <v>188</v>
      </c>
      <c r="L191" s="35"/>
      <c r="M191" s="156" t="s">
        <v>5</v>
      </c>
      <c r="N191" s="157" t="s">
        <v>40</v>
      </c>
      <c r="O191" s="158">
        <v>2.54</v>
      </c>
      <c r="P191" s="158">
        <f t="shared" si="31"/>
        <v>10.16</v>
      </c>
      <c r="Q191" s="158">
        <v>1.188E-2</v>
      </c>
      <c r="R191" s="158">
        <f t="shared" si="32"/>
        <v>4.752E-2</v>
      </c>
      <c r="S191" s="158">
        <v>0</v>
      </c>
      <c r="T191" s="159">
        <f t="shared" si="33"/>
        <v>0</v>
      </c>
      <c r="AR191" s="21" t="s">
        <v>271</v>
      </c>
      <c r="AT191" s="21" t="s">
        <v>131</v>
      </c>
      <c r="AU191" s="21" t="s">
        <v>79</v>
      </c>
      <c r="AY191" s="21" t="s">
        <v>129</v>
      </c>
      <c r="BE191" s="160">
        <f t="shared" si="34"/>
        <v>0</v>
      </c>
      <c r="BF191" s="160">
        <f t="shared" si="35"/>
        <v>0</v>
      </c>
      <c r="BG191" s="160">
        <f t="shared" si="36"/>
        <v>0</v>
      </c>
      <c r="BH191" s="160">
        <f t="shared" si="37"/>
        <v>0</v>
      </c>
      <c r="BI191" s="160">
        <f t="shared" si="38"/>
        <v>0</v>
      </c>
      <c r="BJ191" s="21" t="s">
        <v>77</v>
      </c>
      <c r="BK191" s="160">
        <f t="shared" si="39"/>
        <v>0</v>
      </c>
      <c r="BL191" s="21" t="s">
        <v>271</v>
      </c>
      <c r="BM191" s="21" t="s">
        <v>1588</v>
      </c>
    </row>
    <row r="192" spans="2:65" s="1" customFormat="1" ht="16.5" customHeight="1">
      <c r="B192" s="149"/>
      <c r="C192" s="150" t="s">
        <v>651</v>
      </c>
      <c r="D192" s="150" t="s">
        <v>131</v>
      </c>
      <c r="E192" s="151" t="s">
        <v>1589</v>
      </c>
      <c r="F192" s="152" t="s">
        <v>1590</v>
      </c>
      <c r="G192" s="153" t="s">
        <v>304</v>
      </c>
      <c r="H192" s="154">
        <v>1</v>
      </c>
      <c r="I192" s="155"/>
      <c r="J192" s="155">
        <f t="shared" si="30"/>
        <v>0</v>
      </c>
      <c r="K192" s="152" t="s">
        <v>188</v>
      </c>
      <c r="L192" s="35"/>
      <c r="M192" s="156" t="s">
        <v>5</v>
      </c>
      <c r="N192" s="157" t="s">
        <v>40</v>
      </c>
      <c r="O192" s="158">
        <v>2.54</v>
      </c>
      <c r="P192" s="158">
        <f t="shared" si="31"/>
        <v>2.54</v>
      </c>
      <c r="Q192" s="158">
        <v>1.388E-2</v>
      </c>
      <c r="R192" s="158">
        <f t="shared" si="32"/>
        <v>1.388E-2</v>
      </c>
      <c r="S192" s="158">
        <v>0</v>
      </c>
      <c r="T192" s="159">
        <f t="shared" si="33"/>
        <v>0</v>
      </c>
      <c r="AR192" s="21" t="s">
        <v>271</v>
      </c>
      <c r="AT192" s="21" t="s">
        <v>131</v>
      </c>
      <c r="AU192" s="21" t="s">
        <v>79</v>
      </c>
      <c r="AY192" s="21" t="s">
        <v>129</v>
      </c>
      <c r="BE192" s="160">
        <f t="shared" si="34"/>
        <v>0</v>
      </c>
      <c r="BF192" s="160">
        <f t="shared" si="35"/>
        <v>0</v>
      </c>
      <c r="BG192" s="160">
        <f t="shared" si="36"/>
        <v>0</v>
      </c>
      <c r="BH192" s="160">
        <f t="shared" si="37"/>
        <v>0</v>
      </c>
      <c r="BI192" s="160">
        <f t="shared" si="38"/>
        <v>0</v>
      </c>
      <c r="BJ192" s="21" t="s">
        <v>77</v>
      </c>
      <c r="BK192" s="160">
        <f t="shared" si="39"/>
        <v>0</v>
      </c>
      <c r="BL192" s="21" t="s">
        <v>271</v>
      </c>
      <c r="BM192" s="21" t="s">
        <v>1591</v>
      </c>
    </row>
    <row r="193" spans="2:65" s="1" customFormat="1" ht="16.5" customHeight="1">
      <c r="B193" s="149"/>
      <c r="C193" s="150" t="s">
        <v>656</v>
      </c>
      <c r="D193" s="150" t="s">
        <v>131</v>
      </c>
      <c r="E193" s="151" t="s">
        <v>1592</v>
      </c>
      <c r="F193" s="152" t="s">
        <v>1593</v>
      </c>
      <c r="G193" s="153" t="s">
        <v>304</v>
      </c>
      <c r="H193" s="154">
        <v>4</v>
      </c>
      <c r="I193" s="155"/>
      <c r="J193" s="155">
        <f t="shared" si="30"/>
        <v>0</v>
      </c>
      <c r="K193" s="152" t="s">
        <v>188</v>
      </c>
      <c r="L193" s="35"/>
      <c r="M193" s="156" t="s">
        <v>5</v>
      </c>
      <c r="N193" s="157" t="s">
        <v>40</v>
      </c>
      <c r="O193" s="158">
        <v>1.5</v>
      </c>
      <c r="P193" s="158">
        <f t="shared" si="31"/>
        <v>6</v>
      </c>
      <c r="Q193" s="158">
        <v>1.034E-2</v>
      </c>
      <c r="R193" s="158">
        <f t="shared" si="32"/>
        <v>4.1360000000000001E-2</v>
      </c>
      <c r="S193" s="158">
        <v>0</v>
      </c>
      <c r="T193" s="159">
        <f t="shared" si="33"/>
        <v>0</v>
      </c>
      <c r="AR193" s="21" t="s">
        <v>271</v>
      </c>
      <c r="AT193" s="21" t="s">
        <v>131</v>
      </c>
      <c r="AU193" s="21" t="s">
        <v>79</v>
      </c>
      <c r="AY193" s="21" t="s">
        <v>129</v>
      </c>
      <c r="BE193" s="160">
        <f t="shared" si="34"/>
        <v>0</v>
      </c>
      <c r="BF193" s="160">
        <f t="shared" si="35"/>
        <v>0</v>
      </c>
      <c r="BG193" s="160">
        <f t="shared" si="36"/>
        <v>0</v>
      </c>
      <c r="BH193" s="160">
        <f t="shared" si="37"/>
        <v>0</v>
      </c>
      <c r="BI193" s="160">
        <f t="shared" si="38"/>
        <v>0</v>
      </c>
      <c r="BJ193" s="21" t="s">
        <v>77</v>
      </c>
      <c r="BK193" s="160">
        <f t="shared" si="39"/>
        <v>0</v>
      </c>
      <c r="BL193" s="21" t="s">
        <v>271</v>
      </c>
      <c r="BM193" s="21" t="s">
        <v>1594</v>
      </c>
    </row>
    <row r="194" spans="2:65" s="1" customFormat="1" ht="25.5" customHeight="1">
      <c r="B194" s="149"/>
      <c r="C194" s="150" t="s">
        <v>662</v>
      </c>
      <c r="D194" s="150" t="s">
        <v>131</v>
      </c>
      <c r="E194" s="151" t="s">
        <v>1595</v>
      </c>
      <c r="F194" s="152" t="s">
        <v>1596</v>
      </c>
      <c r="G194" s="153" t="s">
        <v>304</v>
      </c>
      <c r="H194" s="154">
        <v>1</v>
      </c>
      <c r="I194" s="155"/>
      <c r="J194" s="155">
        <f t="shared" si="30"/>
        <v>0</v>
      </c>
      <c r="K194" s="152" t="s">
        <v>188</v>
      </c>
      <c r="L194" s="35"/>
      <c r="M194" s="156" t="s">
        <v>5</v>
      </c>
      <c r="N194" s="157" t="s">
        <v>40</v>
      </c>
      <c r="O194" s="158">
        <v>2</v>
      </c>
      <c r="P194" s="158">
        <f t="shared" si="31"/>
        <v>2</v>
      </c>
      <c r="Q194" s="158">
        <v>0.04</v>
      </c>
      <c r="R194" s="158">
        <f t="shared" si="32"/>
        <v>0.04</v>
      </c>
      <c r="S194" s="158">
        <v>0</v>
      </c>
      <c r="T194" s="159">
        <f t="shared" si="33"/>
        <v>0</v>
      </c>
      <c r="AR194" s="21" t="s">
        <v>271</v>
      </c>
      <c r="AT194" s="21" t="s">
        <v>131</v>
      </c>
      <c r="AU194" s="21" t="s">
        <v>79</v>
      </c>
      <c r="AY194" s="21" t="s">
        <v>129</v>
      </c>
      <c r="BE194" s="160">
        <f t="shared" si="34"/>
        <v>0</v>
      </c>
      <c r="BF194" s="160">
        <f t="shared" si="35"/>
        <v>0</v>
      </c>
      <c r="BG194" s="160">
        <f t="shared" si="36"/>
        <v>0</v>
      </c>
      <c r="BH194" s="160">
        <f t="shared" si="37"/>
        <v>0</v>
      </c>
      <c r="BI194" s="160">
        <f t="shared" si="38"/>
        <v>0</v>
      </c>
      <c r="BJ194" s="21" t="s">
        <v>77</v>
      </c>
      <c r="BK194" s="160">
        <f t="shared" si="39"/>
        <v>0</v>
      </c>
      <c r="BL194" s="21" t="s">
        <v>271</v>
      </c>
      <c r="BM194" s="21" t="s">
        <v>1597</v>
      </c>
    </row>
    <row r="195" spans="2:65" s="1" customFormat="1" ht="25.5" customHeight="1">
      <c r="B195" s="149"/>
      <c r="C195" s="150" t="s">
        <v>670</v>
      </c>
      <c r="D195" s="150" t="s">
        <v>131</v>
      </c>
      <c r="E195" s="151" t="s">
        <v>1598</v>
      </c>
      <c r="F195" s="152" t="s">
        <v>1599</v>
      </c>
      <c r="G195" s="153" t="s">
        <v>304</v>
      </c>
      <c r="H195" s="154">
        <v>2</v>
      </c>
      <c r="I195" s="155"/>
      <c r="J195" s="155">
        <f t="shared" si="30"/>
        <v>0</v>
      </c>
      <c r="K195" s="152" t="s">
        <v>188</v>
      </c>
      <c r="L195" s="35"/>
      <c r="M195" s="156" t="s">
        <v>5</v>
      </c>
      <c r="N195" s="157" t="s">
        <v>40</v>
      </c>
      <c r="O195" s="158">
        <v>0.85</v>
      </c>
      <c r="P195" s="158">
        <f t="shared" si="31"/>
        <v>1.7</v>
      </c>
      <c r="Q195" s="158">
        <v>4.9300000000000004E-3</v>
      </c>
      <c r="R195" s="158">
        <f t="shared" si="32"/>
        <v>9.8600000000000007E-3</v>
      </c>
      <c r="S195" s="158">
        <v>0</v>
      </c>
      <c r="T195" s="159">
        <f t="shared" si="33"/>
        <v>0</v>
      </c>
      <c r="AR195" s="21" t="s">
        <v>271</v>
      </c>
      <c r="AT195" s="21" t="s">
        <v>131</v>
      </c>
      <c r="AU195" s="21" t="s">
        <v>79</v>
      </c>
      <c r="AY195" s="21" t="s">
        <v>129</v>
      </c>
      <c r="BE195" s="160">
        <f t="shared" si="34"/>
        <v>0</v>
      </c>
      <c r="BF195" s="160">
        <f t="shared" si="35"/>
        <v>0</v>
      </c>
      <c r="BG195" s="160">
        <f t="shared" si="36"/>
        <v>0</v>
      </c>
      <c r="BH195" s="160">
        <f t="shared" si="37"/>
        <v>0</v>
      </c>
      <c r="BI195" s="160">
        <f t="shared" si="38"/>
        <v>0</v>
      </c>
      <c r="BJ195" s="21" t="s">
        <v>77</v>
      </c>
      <c r="BK195" s="160">
        <f t="shared" si="39"/>
        <v>0</v>
      </c>
      <c r="BL195" s="21" t="s">
        <v>271</v>
      </c>
      <c r="BM195" s="21" t="s">
        <v>1600</v>
      </c>
    </row>
    <row r="196" spans="2:65" s="1" customFormat="1" ht="25.5" customHeight="1">
      <c r="B196" s="149"/>
      <c r="C196" s="150" t="s">
        <v>674</v>
      </c>
      <c r="D196" s="150" t="s">
        <v>131</v>
      </c>
      <c r="E196" s="151" t="s">
        <v>1601</v>
      </c>
      <c r="F196" s="152" t="s">
        <v>1602</v>
      </c>
      <c r="G196" s="153" t="s">
        <v>304</v>
      </c>
      <c r="H196" s="154">
        <v>2</v>
      </c>
      <c r="I196" s="155"/>
      <c r="J196" s="155">
        <f t="shared" si="30"/>
        <v>0</v>
      </c>
      <c r="K196" s="152" t="s">
        <v>188</v>
      </c>
      <c r="L196" s="35"/>
      <c r="M196" s="156" t="s">
        <v>5</v>
      </c>
      <c r="N196" s="157" t="s">
        <v>40</v>
      </c>
      <c r="O196" s="158">
        <v>1.5</v>
      </c>
      <c r="P196" s="158">
        <f t="shared" si="31"/>
        <v>3</v>
      </c>
      <c r="Q196" s="158">
        <v>1.47E-2</v>
      </c>
      <c r="R196" s="158">
        <f t="shared" si="32"/>
        <v>2.9399999999999999E-2</v>
      </c>
      <c r="S196" s="158">
        <v>0</v>
      </c>
      <c r="T196" s="159">
        <f t="shared" si="33"/>
        <v>0</v>
      </c>
      <c r="AR196" s="21" t="s">
        <v>271</v>
      </c>
      <c r="AT196" s="21" t="s">
        <v>131</v>
      </c>
      <c r="AU196" s="21" t="s">
        <v>79</v>
      </c>
      <c r="AY196" s="21" t="s">
        <v>129</v>
      </c>
      <c r="BE196" s="160">
        <f t="shared" si="34"/>
        <v>0</v>
      </c>
      <c r="BF196" s="160">
        <f t="shared" si="35"/>
        <v>0</v>
      </c>
      <c r="BG196" s="160">
        <f t="shared" si="36"/>
        <v>0</v>
      </c>
      <c r="BH196" s="160">
        <f t="shared" si="37"/>
        <v>0</v>
      </c>
      <c r="BI196" s="160">
        <f t="shared" si="38"/>
        <v>0</v>
      </c>
      <c r="BJ196" s="21" t="s">
        <v>77</v>
      </c>
      <c r="BK196" s="160">
        <f t="shared" si="39"/>
        <v>0</v>
      </c>
      <c r="BL196" s="21" t="s">
        <v>271</v>
      </c>
      <c r="BM196" s="21" t="s">
        <v>1603</v>
      </c>
    </row>
    <row r="197" spans="2:65" s="1" customFormat="1" ht="16.5" customHeight="1">
      <c r="B197" s="149"/>
      <c r="C197" s="150" t="s">
        <v>679</v>
      </c>
      <c r="D197" s="150" t="s">
        <v>131</v>
      </c>
      <c r="E197" s="151" t="s">
        <v>1604</v>
      </c>
      <c r="F197" s="152" t="s">
        <v>1605</v>
      </c>
      <c r="G197" s="153" t="s">
        <v>304</v>
      </c>
      <c r="H197" s="154">
        <v>1</v>
      </c>
      <c r="I197" s="155"/>
      <c r="J197" s="155">
        <f t="shared" si="30"/>
        <v>0</v>
      </c>
      <c r="K197" s="152" t="s">
        <v>188</v>
      </c>
      <c r="L197" s="35"/>
      <c r="M197" s="156" t="s">
        <v>5</v>
      </c>
      <c r="N197" s="157" t="s">
        <v>40</v>
      </c>
      <c r="O197" s="158">
        <v>0.50700000000000001</v>
      </c>
      <c r="P197" s="158">
        <f t="shared" si="31"/>
        <v>0.50700000000000001</v>
      </c>
      <c r="Q197" s="158">
        <v>1.0659999999999999E-2</v>
      </c>
      <c r="R197" s="158">
        <f t="shared" si="32"/>
        <v>1.0659999999999999E-2</v>
      </c>
      <c r="S197" s="158">
        <v>0</v>
      </c>
      <c r="T197" s="159">
        <f t="shared" si="33"/>
        <v>0</v>
      </c>
      <c r="AR197" s="21" t="s">
        <v>271</v>
      </c>
      <c r="AT197" s="21" t="s">
        <v>131</v>
      </c>
      <c r="AU197" s="21" t="s">
        <v>79</v>
      </c>
      <c r="AY197" s="21" t="s">
        <v>129</v>
      </c>
      <c r="BE197" s="160">
        <f t="shared" si="34"/>
        <v>0</v>
      </c>
      <c r="BF197" s="160">
        <f t="shared" si="35"/>
        <v>0</v>
      </c>
      <c r="BG197" s="160">
        <f t="shared" si="36"/>
        <v>0</v>
      </c>
      <c r="BH197" s="160">
        <f t="shared" si="37"/>
        <v>0</v>
      </c>
      <c r="BI197" s="160">
        <f t="shared" si="38"/>
        <v>0</v>
      </c>
      <c r="BJ197" s="21" t="s">
        <v>77</v>
      </c>
      <c r="BK197" s="160">
        <f t="shared" si="39"/>
        <v>0</v>
      </c>
      <c r="BL197" s="21" t="s">
        <v>271</v>
      </c>
      <c r="BM197" s="21" t="s">
        <v>1606</v>
      </c>
    </row>
    <row r="198" spans="2:65" s="1" customFormat="1" ht="16.5" customHeight="1">
      <c r="B198" s="149"/>
      <c r="C198" s="150" t="s">
        <v>684</v>
      </c>
      <c r="D198" s="150" t="s">
        <v>131</v>
      </c>
      <c r="E198" s="151" t="s">
        <v>1607</v>
      </c>
      <c r="F198" s="152" t="s">
        <v>1608</v>
      </c>
      <c r="G198" s="153" t="s">
        <v>304</v>
      </c>
      <c r="H198" s="154">
        <v>1</v>
      </c>
      <c r="I198" s="155"/>
      <c r="J198" s="155">
        <f t="shared" si="30"/>
        <v>0</v>
      </c>
      <c r="K198" s="152" t="s">
        <v>188</v>
      </c>
      <c r="L198" s="35"/>
      <c r="M198" s="156" t="s">
        <v>5</v>
      </c>
      <c r="N198" s="157" t="s">
        <v>40</v>
      </c>
      <c r="O198" s="158">
        <v>2.7069999999999999</v>
      </c>
      <c r="P198" s="158">
        <f t="shared" si="31"/>
        <v>2.7069999999999999</v>
      </c>
      <c r="Q198" s="158">
        <v>7.825E-2</v>
      </c>
      <c r="R198" s="158">
        <f t="shared" si="32"/>
        <v>7.825E-2</v>
      </c>
      <c r="S198" s="158">
        <v>0</v>
      </c>
      <c r="T198" s="159">
        <f t="shared" si="33"/>
        <v>0</v>
      </c>
      <c r="AR198" s="21" t="s">
        <v>271</v>
      </c>
      <c r="AT198" s="21" t="s">
        <v>131</v>
      </c>
      <c r="AU198" s="21" t="s">
        <v>79</v>
      </c>
      <c r="AY198" s="21" t="s">
        <v>129</v>
      </c>
      <c r="BE198" s="160">
        <f t="shared" si="34"/>
        <v>0</v>
      </c>
      <c r="BF198" s="160">
        <f t="shared" si="35"/>
        <v>0</v>
      </c>
      <c r="BG198" s="160">
        <f t="shared" si="36"/>
        <v>0</v>
      </c>
      <c r="BH198" s="160">
        <f t="shared" si="37"/>
        <v>0</v>
      </c>
      <c r="BI198" s="160">
        <f t="shared" si="38"/>
        <v>0</v>
      </c>
      <c r="BJ198" s="21" t="s">
        <v>77</v>
      </c>
      <c r="BK198" s="160">
        <f t="shared" si="39"/>
        <v>0</v>
      </c>
      <c r="BL198" s="21" t="s">
        <v>271</v>
      </c>
      <c r="BM198" s="21" t="s">
        <v>1609</v>
      </c>
    </row>
    <row r="199" spans="2:65" s="1" customFormat="1" ht="16.5" customHeight="1">
      <c r="B199" s="149"/>
      <c r="C199" s="150" t="s">
        <v>687</v>
      </c>
      <c r="D199" s="150" t="s">
        <v>131</v>
      </c>
      <c r="E199" s="151" t="s">
        <v>1610</v>
      </c>
      <c r="F199" s="152" t="s">
        <v>1611</v>
      </c>
      <c r="G199" s="153" t="s">
        <v>304</v>
      </c>
      <c r="H199" s="154">
        <v>1</v>
      </c>
      <c r="I199" s="155"/>
      <c r="J199" s="155">
        <f t="shared" si="30"/>
        <v>0</v>
      </c>
      <c r="K199" s="152" t="s">
        <v>188</v>
      </c>
      <c r="L199" s="35"/>
      <c r="M199" s="156" t="s">
        <v>5</v>
      </c>
      <c r="N199" s="157" t="s">
        <v>40</v>
      </c>
      <c r="O199" s="158">
        <v>2.7250000000000001</v>
      </c>
      <c r="P199" s="158">
        <f t="shared" si="31"/>
        <v>2.7250000000000001</v>
      </c>
      <c r="Q199" s="158">
        <v>8.3250000000000005E-2</v>
      </c>
      <c r="R199" s="158">
        <f t="shared" si="32"/>
        <v>8.3250000000000005E-2</v>
      </c>
      <c r="S199" s="158">
        <v>0</v>
      </c>
      <c r="T199" s="159">
        <f t="shared" si="33"/>
        <v>0</v>
      </c>
      <c r="AR199" s="21" t="s">
        <v>271</v>
      </c>
      <c r="AT199" s="21" t="s">
        <v>131</v>
      </c>
      <c r="AU199" s="21" t="s">
        <v>79</v>
      </c>
      <c r="AY199" s="21" t="s">
        <v>129</v>
      </c>
      <c r="BE199" s="160">
        <f t="shared" si="34"/>
        <v>0</v>
      </c>
      <c r="BF199" s="160">
        <f t="shared" si="35"/>
        <v>0</v>
      </c>
      <c r="BG199" s="160">
        <f t="shared" si="36"/>
        <v>0</v>
      </c>
      <c r="BH199" s="160">
        <f t="shared" si="37"/>
        <v>0</v>
      </c>
      <c r="BI199" s="160">
        <f t="shared" si="38"/>
        <v>0</v>
      </c>
      <c r="BJ199" s="21" t="s">
        <v>77</v>
      </c>
      <c r="BK199" s="160">
        <f t="shared" si="39"/>
        <v>0</v>
      </c>
      <c r="BL199" s="21" t="s">
        <v>271</v>
      </c>
      <c r="BM199" s="21" t="s">
        <v>1612</v>
      </c>
    </row>
    <row r="200" spans="2:65" s="1" customFormat="1" ht="16.5" customHeight="1">
      <c r="B200" s="149"/>
      <c r="C200" s="150" t="s">
        <v>692</v>
      </c>
      <c r="D200" s="150" t="s">
        <v>131</v>
      </c>
      <c r="E200" s="151" t="s">
        <v>1613</v>
      </c>
      <c r="F200" s="152" t="s">
        <v>1614</v>
      </c>
      <c r="G200" s="153" t="s">
        <v>304</v>
      </c>
      <c r="H200" s="154">
        <v>1</v>
      </c>
      <c r="I200" s="155"/>
      <c r="J200" s="155">
        <f t="shared" si="30"/>
        <v>0</v>
      </c>
      <c r="K200" s="152" t="s">
        <v>188</v>
      </c>
      <c r="L200" s="35"/>
      <c r="M200" s="156" t="s">
        <v>5</v>
      </c>
      <c r="N200" s="157" t="s">
        <v>40</v>
      </c>
      <c r="O200" s="158">
        <v>4.67</v>
      </c>
      <c r="P200" s="158">
        <f t="shared" si="31"/>
        <v>4.67</v>
      </c>
      <c r="Q200" s="158">
        <v>0.15828</v>
      </c>
      <c r="R200" s="158">
        <f t="shared" si="32"/>
        <v>0.15828</v>
      </c>
      <c r="S200" s="158">
        <v>0</v>
      </c>
      <c r="T200" s="159">
        <f t="shared" si="33"/>
        <v>0</v>
      </c>
      <c r="AR200" s="21" t="s">
        <v>271</v>
      </c>
      <c r="AT200" s="21" t="s">
        <v>131</v>
      </c>
      <c r="AU200" s="21" t="s">
        <v>79</v>
      </c>
      <c r="AY200" s="21" t="s">
        <v>129</v>
      </c>
      <c r="BE200" s="160">
        <f t="shared" si="34"/>
        <v>0</v>
      </c>
      <c r="BF200" s="160">
        <f t="shared" si="35"/>
        <v>0</v>
      </c>
      <c r="BG200" s="160">
        <f t="shared" si="36"/>
        <v>0</v>
      </c>
      <c r="BH200" s="160">
        <f t="shared" si="37"/>
        <v>0</v>
      </c>
      <c r="BI200" s="160">
        <f t="shared" si="38"/>
        <v>0</v>
      </c>
      <c r="BJ200" s="21" t="s">
        <v>77</v>
      </c>
      <c r="BK200" s="160">
        <f t="shared" si="39"/>
        <v>0</v>
      </c>
      <c r="BL200" s="21" t="s">
        <v>271</v>
      </c>
      <c r="BM200" s="21" t="s">
        <v>1615</v>
      </c>
    </row>
    <row r="201" spans="2:65" s="1" customFormat="1" ht="16.5" customHeight="1">
      <c r="B201" s="149"/>
      <c r="C201" s="150" t="s">
        <v>708</v>
      </c>
      <c r="D201" s="150" t="s">
        <v>131</v>
      </c>
      <c r="E201" s="151" t="s">
        <v>1616</v>
      </c>
      <c r="F201" s="152" t="s">
        <v>1617</v>
      </c>
      <c r="G201" s="153" t="s">
        <v>304</v>
      </c>
      <c r="H201" s="154">
        <v>34</v>
      </c>
      <c r="I201" s="155"/>
      <c r="J201" s="155">
        <f t="shared" si="30"/>
        <v>0</v>
      </c>
      <c r="K201" s="152" t="s">
        <v>188</v>
      </c>
      <c r="L201" s="35"/>
      <c r="M201" s="156" t="s">
        <v>5</v>
      </c>
      <c r="N201" s="157" t="s">
        <v>40</v>
      </c>
      <c r="O201" s="158">
        <v>0.22700000000000001</v>
      </c>
      <c r="P201" s="158">
        <f t="shared" si="31"/>
        <v>7.718</v>
      </c>
      <c r="Q201" s="158">
        <v>2.9999999999999997E-4</v>
      </c>
      <c r="R201" s="158">
        <f t="shared" si="32"/>
        <v>1.0199999999999999E-2</v>
      </c>
      <c r="S201" s="158">
        <v>0</v>
      </c>
      <c r="T201" s="159">
        <f t="shared" si="33"/>
        <v>0</v>
      </c>
      <c r="AR201" s="21" t="s">
        <v>271</v>
      </c>
      <c r="AT201" s="21" t="s">
        <v>131</v>
      </c>
      <c r="AU201" s="21" t="s">
        <v>79</v>
      </c>
      <c r="AY201" s="21" t="s">
        <v>129</v>
      </c>
      <c r="BE201" s="160">
        <f t="shared" si="34"/>
        <v>0</v>
      </c>
      <c r="BF201" s="160">
        <f t="shared" si="35"/>
        <v>0</v>
      </c>
      <c r="BG201" s="160">
        <f t="shared" si="36"/>
        <v>0</v>
      </c>
      <c r="BH201" s="160">
        <f t="shared" si="37"/>
        <v>0</v>
      </c>
      <c r="BI201" s="160">
        <f t="shared" si="38"/>
        <v>0</v>
      </c>
      <c r="BJ201" s="21" t="s">
        <v>77</v>
      </c>
      <c r="BK201" s="160">
        <f t="shared" si="39"/>
        <v>0</v>
      </c>
      <c r="BL201" s="21" t="s">
        <v>271</v>
      </c>
      <c r="BM201" s="21" t="s">
        <v>1618</v>
      </c>
    </row>
    <row r="202" spans="2:65" s="1" customFormat="1" ht="25.5" customHeight="1">
      <c r="B202" s="149"/>
      <c r="C202" s="150" t="s">
        <v>713</v>
      </c>
      <c r="D202" s="150" t="s">
        <v>131</v>
      </c>
      <c r="E202" s="151" t="s">
        <v>1619</v>
      </c>
      <c r="F202" s="152" t="s">
        <v>1620</v>
      </c>
      <c r="G202" s="153" t="s">
        <v>304</v>
      </c>
      <c r="H202" s="154">
        <v>2</v>
      </c>
      <c r="I202" s="155"/>
      <c r="J202" s="155">
        <f t="shared" si="30"/>
        <v>0</v>
      </c>
      <c r="K202" s="152" t="s">
        <v>188</v>
      </c>
      <c r="L202" s="35"/>
      <c r="M202" s="156" t="s">
        <v>5</v>
      </c>
      <c r="N202" s="157" t="s">
        <v>40</v>
      </c>
      <c r="O202" s="158">
        <v>0.2</v>
      </c>
      <c r="P202" s="158">
        <f t="shared" si="31"/>
        <v>0.4</v>
      </c>
      <c r="Q202" s="158">
        <v>1.9599999999999999E-3</v>
      </c>
      <c r="R202" s="158">
        <f t="shared" si="32"/>
        <v>3.9199999999999999E-3</v>
      </c>
      <c r="S202" s="158">
        <v>0</v>
      </c>
      <c r="T202" s="159">
        <f t="shared" si="33"/>
        <v>0</v>
      </c>
      <c r="AR202" s="21" t="s">
        <v>271</v>
      </c>
      <c r="AT202" s="21" t="s">
        <v>131</v>
      </c>
      <c r="AU202" s="21" t="s">
        <v>79</v>
      </c>
      <c r="AY202" s="21" t="s">
        <v>129</v>
      </c>
      <c r="BE202" s="160">
        <f t="shared" si="34"/>
        <v>0</v>
      </c>
      <c r="BF202" s="160">
        <f t="shared" si="35"/>
        <v>0</v>
      </c>
      <c r="BG202" s="160">
        <f t="shared" si="36"/>
        <v>0</v>
      </c>
      <c r="BH202" s="160">
        <f t="shared" si="37"/>
        <v>0</v>
      </c>
      <c r="BI202" s="160">
        <f t="shared" si="38"/>
        <v>0</v>
      </c>
      <c r="BJ202" s="21" t="s">
        <v>77</v>
      </c>
      <c r="BK202" s="160">
        <f t="shared" si="39"/>
        <v>0</v>
      </c>
      <c r="BL202" s="21" t="s">
        <v>271</v>
      </c>
      <c r="BM202" s="21" t="s">
        <v>1621</v>
      </c>
    </row>
    <row r="203" spans="2:65" s="1" customFormat="1" ht="25.5" customHeight="1">
      <c r="B203" s="149"/>
      <c r="C203" s="150" t="s">
        <v>718</v>
      </c>
      <c r="D203" s="150" t="s">
        <v>131</v>
      </c>
      <c r="E203" s="151" t="s">
        <v>1622</v>
      </c>
      <c r="F203" s="152" t="s">
        <v>1623</v>
      </c>
      <c r="G203" s="153" t="s">
        <v>304</v>
      </c>
      <c r="H203" s="154">
        <v>2</v>
      </c>
      <c r="I203" s="155"/>
      <c r="J203" s="155">
        <f t="shared" si="30"/>
        <v>0</v>
      </c>
      <c r="K203" s="152" t="s">
        <v>188</v>
      </c>
      <c r="L203" s="35"/>
      <c r="M203" s="156" t="s">
        <v>5</v>
      </c>
      <c r="N203" s="157" t="s">
        <v>40</v>
      </c>
      <c r="O203" s="158">
        <v>0.2</v>
      </c>
      <c r="P203" s="158">
        <f t="shared" si="31"/>
        <v>0.4</v>
      </c>
      <c r="Q203" s="158">
        <v>1.8E-3</v>
      </c>
      <c r="R203" s="158">
        <f t="shared" si="32"/>
        <v>3.5999999999999999E-3</v>
      </c>
      <c r="S203" s="158">
        <v>0</v>
      </c>
      <c r="T203" s="159">
        <f t="shared" si="33"/>
        <v>0</v>
      </c>
      <c r="AR203" s="21" t="s">
        <v>271</v>
      </c>
      <c r="AT203" s="21" t="s">
        <v>131</v>
      </c>
      <c r="AU203" s="21" t="s">
        <v>79</v>
      </c>
      <c r="AY203" s="21" t="s">
        <v>129</v>
      </c>
      <c r="BE203" s="160">
        <f t="shared" si="34"/>
        <v>0</v>
      </c>
      <c r="BF203" s="160">
        <f t="shared" si="35"/>
        <v>0</v>
      </c>
      <c r="BG203" s="160">
        <f t="shared" si="36"/>
        <v>0</v>
      </c>
      <c r="BH203" s="160">
        <f t="shared" si="37"/>
        <v>0</v>
      </c>
      <c r="BI203" s="160">
        <f t="shared" si="38"/>
        <v>0</v>
      </c>
      <c r="BJ203" s="21" t="s">
        <v>77</v>
      </c>
      <c r="BK203" s="160">
        <f t="shared" si="39"/>
        <v>0</v>
      </c>
      <c r="BL203" s="21" t="s">
        <v>271</v>
      </c>
      <c r="BM203" s="21" t="s">
        <v>1624</v>
      </c>
    </row>
    <row r="204" spans="2:65" s="1" customFormat="1" ht="16.5" customHeight="1">
      <c r="B204" s="149"/>
      <c r="C204" s="150" t="s">
        <v>722</v>
      </c>
      <c r="D204" s="150" t="s">
        <v>131</v>
      </c>
      <c r="E204" s="151" t="s">
        <v>1625</v>
      </c>
      <c r="F204" s="152" t="s">
        <v>1626</v>
      </c>
      <c r="G204" s="153" t="s">
        <v>304</v>
      </c>
      <c r="H204" s="154">
        <v>11</v>
      </c>
      <c r="I204" s="155"/>
      <c r="J204" s="155">
        <f t="shared" si="30"/>
        <v>0</v>
      </c>
      <c r="K204" s="152" t="s">
        <v>188</v>
      </c>
      <c r="L204" s="35"/>
      <c r="M204" s="156" t="s">
        <v>5</v>
      </c>
      <c r="N204" s="157" t="s">
        <v>40</v>
      </c>
      <c r="O204" s="158">
        <v>0.2</v>
      </c>
      <c r="P204" s="158">
        <f t="shared" si="31"/>
        <v>2.2000000000000002</v>
      </c>
      <c r="Q204" s="158">
        <v>1.8E-3</v>
      </c>
      <c r="R204" s="158">
        <f t="shared" si="32"/>
        <v>1.9799999999999998E-2</v>
      </c>
      <c r="S204" s="158">
        <v>0</v>
      </c>
      <c r="T204" s="159">
        <f t="shared" si="33"/>
        <v>0</v>
      </c>
      <c r="AR204" s="21" t="s">
        <v>271</v>
      </c>
      <c r="AT204" s="21" t="s">
        <v>131</v>
      </c>
      <c r="AU204" s="21" t="s">
        <v>79</v>
      </c>
      <c r="AY204" s="21" t="s">
        <v>129</v>
      </c>
      <c r="BE204" s="160">
        <f t="shared" si="34"/>
        <v>0</v>
      </c>
      <c r="BF204" s="160">
        <f t="shared" si="35"/>
        <v>0</v>
      </c>
      <c r="BG204" s="160">
        <f t="shared" si="36"/>
        <v>0</v>
      </c>
      <c r="BH204" s="160">
        <f t="shared" si="37"/>
        <v>0</v>
      </c>
      <c r="BI204" s="160">
        <f t="shared" si="38"/>
        <v>0</v>
      </c>
      <c r="BJ204" s="21" t="s">
        <v>77</v>
      </c>
      <c r="BK204" s="160">
        <f t="shared" si="39"/>
        <v>0</v>
      </c>
      <c r="BL204" s="21" t="s">
        <v>271</v>
      </c>
      <c r="BM204" s="21" t="s">
        <v>1627</v>
      </c>
    </row>
    <row r="205" spans="2:65" s="1" customFormat="1" ht="16.5" customHeight="1">
      <c r="B205" s="149"/>
      <c r="C205" s="150" t="s">
        <v>727</v>
      </c>
      <c r="D205" s="150" t="s">
        <v>131</v>
      </c>
      <c r="E205" s="151" t="s">
        <v>1628</v>
      </c>
      <c r="F205" s="152" t="s">
        <v>1629</v>
      </c>
      <c r="G205" s="153" t="s">
        <v>304</v>
      </c>
      <c r="H205" s="154">
        <v>5</v>
      </c>
      <c r="I205" s="155"/>
      <c r="J205" s="155">
        <f t="shared" si="30"/>
        <v>0</v>
      </c>
      <c r="K205" s="152" t="s">
        <v>188</v>
      </c>
      <c r="L205" s="35"/>
      <c r="M205" s="156" t="s">
        <v>5</v>
      </c>
      <c r="N205" s="157" t="s">
        <v>40</v>
      </c>
      <c r="O205" s="158">
        <v>0.2</v>
      </c>
      <c r="P205" s="158">
        <f t="shared" si="31"/>
        <v>1</v>
      </c>
      <c r="Q205" s="158">
        <v>1.8400000000000001E-3</v>
      </c>
      <c r="R205" s="158">
        <f t="shared" si="32"/>
        <v>9.1999999999999998E-3</v>
      </c>
      <c r="S205" s="158">
        <v>0</v>
      </c>
      <c r="T205" s="159">
        <f t="shared" si="33"/>
        <v>0</v>
      </c>
      <c r="AR205" s="21" t="s">
        <v>271</v>
      </c>
      <c r="AT205" s="21" t="s">
        <v>131</v>
      </c>
      <c r="AU205" s="21" t="s">
        <v>79</v>
      </c>
      <c r="AY205" s="21" t="s">
        <v>129</v>
      </c>
      <c r="BE205" s="160">
        <f t="shared" si="34"/>
        <v>0</v>
      </c>
      <c r="BF205" s="160">
        <f t="shared" si="35"/>
        <v>0</v>
      </c>
      <c r="BG205" s="160">
        <f t="shared" si="36"/>
        <v>0</v>
      </c>
      <c r="BH205" s="160">
        <f t="shared" si="37"/>
        <v>0</v>
      </c>
      <c r="BI205" s="160">
        <f t="shared" si="38"/>
        <v>0</v>
      </c>
      <c r="BJ205" s="21" t="s">
        <v>77</v>
      </c>
      <c r="BK205" s="160">
        <f t="shared" si="39"/>
        <v>0</v>
      </c>
      <c r="BL205" s="21" t="s">
        <v>271</v>
      </c>
      <c r="BM205" s="21" t="s">
        <v>1630</v>
      </c>
    </row>
    <row r="206" spans="2:65" s="1" customFormat="1" ht="16.5" customHeight="1">
      <c r="B206" s="149"/>
      <c r="C206" s="150" t="s">
        <v>730</v>
      </c>
      <c r="D206" s="150" t="s">
        <v>131</v>
      </c>
      <c r="E206" s="151" t="s">
        <v>1631</v>
      </c>
      <c r="F206" s="152" t="s">
        <v>1632</v>
      </c>
      <c r="G206" s="153" t="s">
        <v>735</v>
      </c>
      <c r="H206" s="154">
        <v>3271.44</v>
      </c>
      <c r="I206" s="155"/>
      <c r="J206" s="155">
        <f t="shared" si="30"/>
        <v>0</v>
      </c>
      <c r="K206" s="152" t="s">
        <v>188</v>
      </c>
      <c r="L206" s="35"/>
      <c r="M206" s="156" t="s">
        <v>5</v>
      </c>
      <c r="N206" s="157" t="s">
        <v>40</v>
      </c>
      <c r="O206" s="158">
        <v>0</v>
      </c>
      <c r="P206" s="158">
        <f t="shared" si="31"/>
        <v>0</v>
      </c>
      <c r="Q206" s="158">
        <v>0</v>
      </c>
      <c r="R206" s="158">
        <f t="shared" si="32"/>
        <v>0</v>
      </c>
      <c r="S206" s="158">
        <v>0</v>
      </c>
      <c r="T206" s="159">
        <f t="shared" si="33"/>
        <v>0</v>
      </c>
      <c r="AR206" s="21" t="s">
        <v>271</v>
      </c>
      <c r="AT206" s="21" t="s">
        <v>131</v>
      </c>
      <c r="AU206" s="21" t="s">
        <v>79</v>
      </c>
      <c r="AY206" s="21" t="s">
        <v>129</v>
      </c>
      <c r="BE206" s="160">
        <f t="shared" si="34"/>
        <v>0</v>
      </c>
      <c r="BF206" s="160">
        <f t="shared" si="35"/>
        <v>0</v>
      </c>
      <c r="BG206" s="160">
        <f t="shared" si="36"/>
        <v>0</v>
      </c>
      <c r="BH206" s="160">
        <f t="shared" si="37"/>
        <v>0</v>
      </c>
      <c r="BI206" s="160">
        <f t="shared" si="38"/>
        <v>0</v>
      </c>
      <c r="BJ206" s="21" t="s">
        <v>77</v>
      </c>
      <c r="BK206" s="160">
        <f t="shared" si="39"/>
        <v>0</v>
      </c>
      <c r="BL206" s="21" t="s">
        <v>271</v>
      </c>
      <c r="BM206" s="21" t="s">
        <v>1633</v>
      </c>
    </row>
    <row r="207" spans="2:65" s="10" customFormat="1" ht="29.85" customHeight="1">
      <c r="B207" s="137"/>
      <c r="D207" s="138" t="s">
        <v>68</v>
      </c>
      <c r="E207" s="147" t="s">
        <v>1634</v>
      </c>
      <c r="F207" s="147" t="s">
        <v>1635</v>
      </c>
      <c r="J207" s="148">
        <f>BK207</f>
        <v>0</v>
      </c>
      <c r="L207" s="137"/>
      <c r="M207" s="141"/>
      <c r="N207" s="142"/>
      <c r="O207" s="142"/>
      <c r="P207" s="143">
        <f>SUM(P208:P209)</f>
        <v>20</v>
      </c>
      <c r="Q207" s="142"/>
      <c r="R207" s="143">
        <f>SUM(R208:R209)</f>
        <v>7.3599999999999999E-2</v>
      </c>
      <c r="S207" s="142"/>
      <c r="T207" s="144">
        <f>SUM(T208:T209)</f>
        <v>0</v>
      </c>
      <c r="AR207" s="138" t="s">
        <v>79</v>
      </c>
      <c r="AT207" s="145" t="s">
        <v>68</v>
      </c>
      <c r="AU207" s="145" t="s">
        <v>77</v>
      </c>
      <c r="AY207" s="138" t="s">
        <v>129</v>
      </c>
      <c r="BK207" s="146">
        <f>SUM(BK208:BK209)</f>
        <v>0</v>
      </c>
    </row>
    <row r="208" spans="2:65" s="1" customFormat="1" ht="25.5" customHeight="1">
      <c r="B208" s="149"/>
      <c r="C208" s="150" t="s">
        <v>732</v>
      </c>
      <c r="D208" s="150" t="s">
        <v>131</v>
      </c>
      <c r="E208" s="151" t="s">
        <v>1636</v>
      </c>
      <c r="F208" s="152" t="s">
        <v>1637</v>
      </c>
      <c r="G208" s="153" t="s">
        <v>304</v>
      </c>
      <c r="H208" s="154">
        <v>8</v>
      </c>
      <c r="I208" s="155"/>
      <c r="J208" s="155">
        <f>ROUND(I208*H208,2)</f>
        <v>0</v>
      </c>
      <c r="K208" s="152" t="s">
        <v>188</v>
      </c>
      <c r="L208" s="35"/>
      <c r="M208" s="156" t="s">
        <v>5</v>
      </c>
      <c r="N208" s="157" t="s">
        <v>40</v>
      </c>
      <c r="O208" s="158">
        <v>2.5</v>
      </c>
      <c r="P208" s="158">
        <f>O208*H208</f>
        <v>20</v>
      </c>
      <c r="Q208" s="158">
        <v>9.1999999999999998E-3</v>
      </c>
      <c r="R208" s="158">
        <f>Q208*H208</f>
        <v>7.3599999999999999E-2</v>
      </c>
      <c r="S208" s="158">
        <v>0</v>
      </c>
      <c r="T208" s="159">
        <f>S208*H208</f>
        <v>0</v>
      </c>
      <c r="AR208" s="21" t="s">
        <v>271</v>
      </c>
      <c r="AT208" s="21" t="s">
        <v>131</v>
      </c>
      <c r="AU208" s="21" t="s">
        <v>79</v>
      </c>
      <c r="AY208" s="21" t="s">
        <v>129</v>
      </c>
      <c r="BE208" s="160">
        <f>IF(N208="základní",J208,0)</f>
        <v>0</v>
      </c>
      <c r="BF208" s="160">
        <f>IF(N208="snížená",J208,0)</f>
        <v>0</v>
      </c>
      <c r="BG208" s="160">
        <f>IF(N208="zákl. přenesená",J208,0)</f>
        <v>0</v>
      </c>
      <c r="BH208" s="160">
        <f>IF(N208="sníž. přenesená",J208,0)</f>
        <v>0</v>
      </c>
      <c r="BI208" s="160">
        <f>IF(N208="nulová",J208,0)</f>
        <v>0</v>
      </c>
      <c r="BJ208" s="21" t="s">
        <v>77</v>
      </c>
      <c r="BK208" s="160">
        <f>ROUND(I208*H208,2)</f>
        <v>0</v>
      </c>
      <c r="BL208" s="21" t="s">
        <v>271</v>
      </c>
      <c r="BM208" s="21" t="s">
        <v>1638</v>
      </c>
    </row>
    <row r="209" spans="2:65" s="1" customFormat="1" ht="16.5" customHeight="1">
      <c r="B209" s="149"/>
      <c r="C209" s="150" t="s">
        <v>739</v>
      </c>
      <c r="D209" s="150" t="s">
        <v>131</v>
      </c>
      <c r="E209" s="151" t="s">
        <v>1639</v>
      </c>
      <c r="F209" s="152" t="s">
        <v>1640</v>
      </c>
      <c r="G209" s="153" t="s">
        <v>735</v>
      </c>
      <c r="H209" s="154">
        <v>660</v>
      </c>
      <c r="I209" s="155"/>
      <c r="J209" s="155">
        <f>ROUND(I209*H209,2)</f>
        <v>0</v>
      </c>
      <c r="K209" s="152" t="s">
        <v>188</v>
      </c>
      <c r="L209" s="35"/>
      <c r="M209" s="156" t="s">
        <v>5</v>
      </c>
      <c r="N209" s="161" t="s">
        <v>40</v>
      </c>
      <c r="O209" s="162">
        <v>0</v>
      </c>
      <c r="P209" s="162">
        <f>O209*H209</f>
        <v>0</v>
      </c>
      <c r="Q209" s="162">
        <v>0</v>
      </c>
      <c r="R209" s="162">
        <f>Q209*H209</f>
        <v>0</v>
      </c>
      <c r="S209" s="162">
        <v>0</v>
      </c>
      <c r="T209" s="163">
        <f>S209*H209</f>
        <v>0</v>
      </c>
      <c r="AR209" s="21" t="s">
        <v>271</v>
      </c>
      <c r="AT209" s="21" t="s">
        <v>131</v>
      </c>
      <c r="AU209" s="21" t="s">
        <v>79</v>
      </c>
      <c r="AY209" s="21" t="s">
        <v>129</v>
      </c>
      <c r="BE209" s="160">
        <f>IF(N209="základní",J209,0)</f>
        <v>0</v>
      </c>
      <c r="BF209" s="160">
        <f>IF(N209="snížená",J209,0)</f>
        <v>0</v>
      </c>
      <c r="BG209" s="160">
        <f>IF(N209="zákl. přenesená",J209,0)</f>
        <v>0</v>
      </c>
      <c r="BH209" s="160">
        <f>IF(N209="sníž. přenesená",J209,0)</f>
        <v>0</v>
      </c>
      <c r="BI209" s="160">
        <f>IF(N209="nulová",J209,0)</f>
        <v>0</v>
      </c>
      <c r="BJ209" s="21" t="s">
        <v>77</v>
      </c>
      <c r="BK209" s="160">
        <f>ROUND(I209*H209,2)</f>
        <v>0</v>
      </c>
      <c r="BL209" s="21" t="s">
        <v>271</v>
      </c>
      <c r="BM209" s="21" t="s">
        <v>1641</v>
      </c>
    </row>
    <row r="210" spans="2:65" s="1" customFormat="1" ht="6.9" customHeight="1">
      <c r="B210" s="50"/>
      <c r="C210" s="51"/>
      <c r="D210" s="51"/>
      <c r="E210" s="51"/>
      <c r="F210" s="51"/>
      <c r="G210" s="51"/>
      <c r="H210" s="51"/>
      <c r="I210" s="51"/>
      <c r="J210" s="51"/>
      <c r="K210" s="51"/>
      <c r="L210" s="35"/>
    </row>
  </sheetData>
  <autoFilter ref="C85:K209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45"/>
  <sheetViews>
    <sheetView showGridLines="0" workbookViewId="0">
      <pane ySplit="1" topLeftCell="A2" activePane="bottomLeft" state="frozen"/>
      <selection pane="bottomLeft" activeCell="D4" sqref="D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88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1642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ROUND(J88,2)</f>
        <v>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ROUND(SUM(BE88:BE144), 2)</f>
        <v>0</v>
      </c>
      <c r="G30" s="36"/>
      <c r="H30" s="36"/>
      <c r="I30" s="104">
        <v>0.21</v>
      </c>
      <c r="J30" s="103">
        <f>ROUND(ROUND((SUM(BE88:BE144)), 2)*I30, 2)</f>
        <v>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ROUND(SUM(BF88:BF144), 2)</f>
        <v>0</v>
      </c>
      <c r="G31" s="36"/>
      <c r="H31" s="36"/>
      <c r="I31" s="104">
        <v>0.15</v>
      </c>
      <c r="J31" s="103">
        <f>ROUND(ROUND((SUM(BF88:BF144)),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ROUND(SUM(BG88:BG144),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ROUND(SUM(BH88:BH144),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ROUND(SUM(BI88:BI144),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30 - Plyn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J88</f>
        <v>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158</v>
      </c>
      <c r="E57" s="119"/>
      <c r="F57" s="119"/>
      <c r="G57" s="119"/>
      <c r="H57" s="119"/>
      <c r="I57" s="119"/>
      <c r="J57" s="120">
        <f>J89</f>
        <v>0</v>
      </c>
      <c r="K57" s="121"/>
    </row>
    <row r="58" spans="2:47" s="8" customFormat="1" ht="19.95" customHeight="1">
      <c r="B58" s="122"/>
      <c r="C58" s="123"/>
      <c r="D58" s="124" t="s">
        <v>159</v>
      </c>
      <c r="E58" s="125"/>
      <c r="F58" s="125"/>
      <c r="G58" s="125"/>
      <c r="H58" s="125"/>
      <c r="I58" s="125"/>
      <c r="J58" s="126">
        <f>J90</f>
        <v>0</v>
      </c>
      <c r="K58" s="127"/>
    </row>
    <row r="59" spans="2:47" s="8" customFormat="1" ht="19.95" customHeight="1">
      <c r="B59" s="122"/>
      <c r="C59" s="123"/>
      <c r="D59" s="124" t="s">
        <v>162</v>
      </c>
      <c r="E59" s="125"/>
      <c r="F59" s="125"/>
      <c r="G59" s="125"/>
      <c r="H59" s="125"/>
      <c r="I59" s="125"/>
      <c r="J59" s="126">
        <f>J106</f>
        <v>0</v>
      </c>
      <c r="K59" s="127"/>
    </row>
    <row r="60" spans="2:47" s="8" customFormat="1" ht="19.95" customHeight="1">
      <c r="B60" s="122"/>
      <c r="C60" s="123"/>
      <c r="D60" s="124" t="s">
        <v>163</v>
      </c>
      <c r="E60" s="125"/>
      <c r="F60" s="125"/>
      <c r="G60" s="125"/>
      <c r="H60" s="125"/>
      <c r="I60" s="125"/>
      <c r="J60" s="126">
        <f>J109</f>
        <v>0</v>
      </c>
      <c r="K60" s="127"/>
    </row>
    <row r="61" spans="2:47" s="8" customFormat="1" ht="19.95" customHeight="1">
      <c r="B61" s="122"/>
      <c r="C61" s="123"/>
      <c r="D61" s="124" t="s">
        <v>165</v>
      </c>
      <c r="E61" s="125"/>
      <c r="F61" s="125"/>
      <c r="G61" s="125"/>
      <c r="H61" s="125"/>
      <c r="I61" s="125"/>
      <c r="J61" s="126">
        <f>J111</f>
        <v>0</v>
      </c>
      <c r="K61" s="127"/>
    </row>
    <row r="62" spans="2:47" s="7" customFormat="1" ht="24.9" customHeight="1">
      <c r="B62" s="116"/>
      <c r="C62" s="117"/>
      <c r="D62" s="118" t="s">
        <v>168</v>
      </c>
      <c r="E62" s="119"/>
      <c r="F62" s="119"/>
      <c r="G62" s="119"/>
      <c r="H62" s="119"/>
      <c r="I62" s="119"/>
      <c r="J62" s="120">
        <f>J114</f>
        <v>0</v>
      </c>
      <c r="K62" s="121"/>
    </row>
    <row r="63" spans="2:47" s="8" customFormat="1" ht="19.95" customHeight="1">
      <c r="B63" s="122"/>
      <c r="C63" s="123"/>
      <c r="D63" s="124" t="s">
        <v>1643</v>
      </c>
      <c r="E63" s="125"/>
      <c r="F63" s="125"/>
      <c r="G63" s="125"/>
      <c r="H63" s="125"/>
      <c r="I63" s="125"/>
      <c r="J63" s="126">
        <f>J115</f>
        <v>0</v>
      </c>
      <c r="K63" s="127"/>
    </row>
    <row r="64" spans="2:47" s="8" customFormat="1" ht="19.95" customHeight="1">
      <c r="B64" s="122"/>
      <c r="C64" s="123"/>
      <c r="D64" s="124" t="s">
        <v>180</v>
      </c>
      <c r="E64" s="125"/>
      <c r="F64" s="125"/>
      <c r="G64" s="125"/>
      <c r="H64" s="125"/>
      <c r="I64" s="125"/>
      <c r="J64" s="126">
        <f>J125</f>
        <v>0</v>
      </c>
      <c r="K64" s="127"/>
    </row>
    <row r="65" spans="2:12" s="7" customFormat="1" ht="24.9" customHeight="1">
      <c r="B65" s="116"/>
      <c r="C65" s="117"/>
      <c r="D65" s="118" t="s">
        <v>1644</v>
      </c>
      <c r="E65" s="119"/>
      <c r="F65" s="119"/>
      <c r="G65" s="119"/>
      <c r="H65" s="119"/>
      <c r="I65" s="119"/>
      <c r="J65" s="120">
        <f>J128</f>
        <v>0</v>
      </c>
      <c r="K65" s="121"/>
    </row>
    <row r="66" spans="2:12" s="8" customFormat="1" ht="19.95" customHeight="1">
      <c r="B66" s="122"/>
      <c r="C66" s="123"/>
      <c r="D66" s="124" t="s">
        <v>1645</v>
      </c>
      <c r="E66" s="125"/>
      <c r="F66" s="125"/>
      <c r="G66" s="125"/>
      <c r="H66" s="125"/>
      <c r="I66" s="125"/>
      <c r="J66" s="126">
        <f>J129</f>
        <v>0</v>
      </c>
      <c r="K66" s="127"/>
    </row>
    <row r="67" spans="2:12" s="7" customFormat="1" ht="24.9" customHeight="1">
      <c r="B67" s="116"/>
      <c r="C67" s="117"/>
      <c r="D67" s="118" t="s">
        <v>1646</v>
      </c>
      <c r="E67" s="119"/>
      <c r="F67" s="119"/>
      <c r="G67" s="119"/>
      <c r="H67" s="119"/>
      <c r="I67" s="119"/>
      <c r="J67" s="120">
        <f>J142</f>
        <v>0</v>
      </c>
      <c r="K67" s="121"/>
    </row>
    <row r="68" spans="2:12" s="8" customFormat="1" ht="19.95" customHeight="1">
      <c r="B68" s="122"/>
      <c r="C68" s="123"/>
      <c r="D68" s="124" t="s">
        <v>1647</v>
      </c>
      <c r="E68" s="125"/>
      <c r="F68" s="125"/>
      <c r="G68" s="125"/>
      <c r="H68" s="125"/>
      <c r="I68" s="125"/>
      <c r="J68" s="126">
        <f>J143</f>
        <v>0</v>
      </c>
      <c r="K68" s="127"/>
    </row>
    <row r="69" spans="2:12" s="1" customFormat="1" ht="21.75" customHeight="1">
      <c r="B69" s="35"/>
      <c r="C69" s="36"/>
      <c r="D69" s="36"/>
      <c r="E69" s="36"/>
      <c r="F69" s="36"/>
      <c r="G69" s="36"/>
      <c r="H69" s="36"/>
      <c r="I69" s="36"/>
      <c r="J69" s="36"/>
      <c r="K69" s="39"/>
    </row>
    <row r="70" spans="2:12" s="1" customFormat="1" ht="6.9" customHeight="1">
      <c r="B70" s="50"/>
      <c r="C70" s="51"/>
      <c r="D70" s="51"/>
      <c r="E70" s="51"/>
      <c r="F70" s="51"/>
      <c r="G70" s="51"/>
      <c r="H70" s="51"/>
      <c r="I70" s="51"/>
      <c r="J70" s="51"/>
      <c r="K70" s="52"/>
    </row>
    <row r="74" spans="2:12" s="1" customFormat="1" ht="6.9" customHeight="1"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35"/>
    </row>
    <row r="75" spans="2:12" s="1" customFormat="1" ht="36.9" customHeight="1">
      <c r="B75" s="35"/>
      <c r="C75" s="55" t="s">
        <v>112</v>
      </c>
      <c r="L75" s="35"/>
    </row>
    <row r="76" spans="2:12" s="1" customFormat="1" ht="6.9" customHeight="1">
      <c r="B76" s="35"/>
      <c r="L76" s="35"/>
    </row>
    <row r="77" spans="2:12" s="1" customFormat="1" ht="14.4" customHeight="1">
      <c r="B77" s="35"/>
      <c r="C77" s="57" t="s">
        <v>16</v>
      </c>
      <c r="L77" s="35"/>
    </row>
    <row r="78" spans="2:12" s="1" customFormat="1" ht="16.5" customHeight="1">
      <c r="B78" s="35"/>
      <c r="E78" s="296" t="str">
        <f>E7</f>
        <v>Sportovní kabiny s klubovnou Stará Voda</v>
      </c>
      <c r="F78" s="297"/>
      <c r="G78" s="297"/>
      <c r="H78" s="297"/>
      <c r="L78" s="35"/>
    </row>
    <row r="79" spans="2:12" s="1" customFormat="1" ht="14.4" customHeight="1">
      <c r="B79" s="35"/>
      <c r="C79" s="57" t="s">
        <v>103</v>
      </c>
      <c r="L79" s="35"/>
    </row>
    <row r="80" spans="2:12" s="1" customFormat="1" ht="17.25" customHeight="1">
      <c r="B80" s="35"/>
      <c r="E80" s="276" t="str">
        <f>E9</f>
        <v>30 - Plyn</v>
      </c>
      <c r="F80" s="298"/>
      <c r="G80" s="298"/>
      <c r="H80" s="298"/>
      <c r="L80" s="35"/>
    </row>
    <row r="81" spans="2:65" s="1" customFormat="1" ht="6.9" customHeight="1">
      <c r="B81" s="35"/>
      <c r="L81" s="35"/>
    </row>
    <row r="82" spans="2:65" s="1" customFormat="1" ht="18" customHeight="1">
      <c r="B82" s="35"/>
      <c r="C82" s="57" t="s">
        <v>20</v>
      </c>
      <c r="F82" s="128" t="str">
        <f>F12</f>
        <v>Stará Voda</v>
      </c>
      <c r="I82" s="57" t="s">
        <v>22</v>
      </c>
      <c r="J82" s="61" t="str">
        <f>IF(J12="","",J12)</f>
        <v>8. 9. 2018</v>
      </c>
      <c r="L82" s="35"/>
    </row>
    <row r="83" spans="2:65" s="1" customFormat="1" ht="6.9" customHeight="1">
      <c r="B83" s="35"/>
      <c r="L83" s="35"/>
    </row>
    <row r="84" spans="2:65" s="1" customFormat="1" ht="13.2">
      <c r="B84" s="35"/>
      <c r="C84" s="57" t="s">
        <v>24</v>
      </c>
      <c r="F84" s="128" t="str">
        <f>E15</f>
        <v>Obec Stará Voda</v>
      </c>
      <c r="I84" s="57" t="s">
        <v>30</v>
      </c>
      <c r="J84" s="128" t="str">
        <f>E21</f>
        <v>ing.Janečková Zuzana</v>
      </c>
      <c r="L84" s="35"/>
    </row>
    <row r="85" spans="2:65" s="1" customFormat="1" ht="14.4" customHeight="1">
      <c r="B85" s="35"/>
      <c r="C85" s="57" t="s">
        <v>28</v>
      </c>
      <c r="F85" s="128" t="str">
        <f>IF(E18="","",E18)</f>
        <v xml:space="preserve"> </v>
      </c>
      <c r="L85" s="35"/>
    </row>
    <row r="86" spans="2:65" s="1" customFormat="1" ht="10.35" customHeight="1">
      <c r="B86" s="35"/>
      <c r="L86" s="35"/>
    </row>
    <row r="87" spans="2:65" s="9" customFormat="1" ht="29.25" customHeight="1">
      <c r="B87" s="129"/>
      <c r="C87" s="130" t="s">
        <v>113</v>
      </c>
      <c r="D87" s="131" t="s">
        <v>54</v>
      </c>
      <c r="E87" s="131" t="s">
        <v>50</v>
      </c>
      <c r="F87" s="131" t="s">
        <v>114</v>
      </c>
      <c r="G87" s="131" t="s">
        <v>115</v>
      </c>
      <c r="H87" s="131" t="s">
        <v>116</v>
      </c>
      <c r="I87" s="131" t="s">
        <v>117</v>
      </c>
      <c r="J87" s="131" t="s">
        <v>107</v>
      </c>
      <c r="K87" s="132" t="s">
        <v>118</v>
      </c>
      <c r="L87" s="129"/>
      <c r="M87" s="67" t="s">
        <v>119</v>
      </c>
      <c r="N87" s="68" t="s">
        <v>39</v>
      </c>
      <c r="O87" s="68" t="s">
        <v>120</v>
      </c>
      <c r="P87" s="68" t="s">
        <v>121</v>
      </c>
      <c r="Q87" s="68" t="s">
        <v>122</v>
      </c>
      <c r="R87" s="68" t="s">
        <v>123</v>
      </c>
      <c r="S87" s="68" t="s">
        <v>124</v>
      </c>
      <c r="T87" s="69" t="s">
        <v>125</v>
      </c>
    </row>
    <row r="88" spans="2:65" s="1" customFormat="1" ht="29.25" customHeight="1">
      <c r="B88" s="35"/>
      <c r="C88" s="71" t="s">
        <v>108</v>
      </c>
      <c r="J88" s="133">
        <f>BK88</f>
        <v>0</v>
      </c>
      <c r="L88" s="35"/>
      <c r="M88" s="70"/>
      <c r="N88" s="62"/>
      <c r="O88" s="62"/>
      <c r="P88" s="134">
        <f>P89+P114+P128+P142</f>
        <v>111.17128</v>
      </c>
      <c r="Q88" s="62"/>
      <c r="R88" s="134">
        <f>R89+R114+R128+R142</f>
        <v>3.1925999999999996E-2</v>
      </c>
      <c r="S88" s="62"/>
      <c r="T88" s="135">
        <f>T89+T114+T128+T142</f>
        <v>0</v>
      </c>
      <c r="AT88" s="21" t="s">
        <v>68</v>
      </c>
      <c r="AU88" s="21" t="s">
        <v>109</v>
      </c>
      <c r="BK88" s="136">
        <f>BK89+BK114+BK128+BK142</f>
        <v>0</v>
      </c>
    </row>
    <row r="89" spans="2:65" s="10" customFormat="1" ht="37.35" customHeight="1">
      <c r="B89" s="137"/>
      <c r="D89" s="138" t="s">
        <v>68</v>
      </c>
      <c r="E89" s="139" t="s">
        <v>182</v>
      </c>
      <c r="F89" s="139" t="s">
        <v>183</v>
      </c>
      <c r="J89" s="140">
        <f>BK89</f>
        <v>0</v>
      </c>
      <c r="L89" s="137"/>
      <c r="M89" s="141"/>
      <c r="N89" s="142"/>
      <c r="O89" s="142"/>
      <c r="P89" s="143">
        <f>P90+P106+P109+P111</f>
        <v>90.144880000000001</v>
      </c>
      <c r="Q89" s="142"/>
      <c r="R89" s="143">
        <f>R90+R106+R109+R111</f>
        <v>9.5200000000000007E-3</v>
      </c>
      <c r="S89" s="142"/>
      <c r="T89" s="144">
        <f>T90+T106+T109+T111</f>
        <v>0</v>
      </c>
      <c r="AR89" s="138" t="s">
        <v>77</v>
      </c>
      <c r="AT89" s="145" t="s">
        <v>68</v>
      </c>
      <c r="AU89" s="145" t="s">
        <v>69</v>
      </c>
      <c r="AY89" s="138" t="s">
        <v>129</v>
      </c>
      <c r="BK89" s="146">
        <f>BK90+BK106+BK109+BK111</f>
        <v>0</v>
      </c>
    </row>
    <row r="90" spans="2:65" s="10" customFormat="1" ht="19.95" customHeight="1">
      <c r="B90" s="137"/>
      <c r="D90" s="138" t="s">
        <v>68</v>
      </c>
      <c r="E90" s="147" t="s">
        <v>77</v>
      </c>
      <c r="F90" s="147" t="s">
        <v>184</v>
      </c>
      <c r="J90" s="148">
        <f>BK90</f>
        <v>0</v>
      </c>
      <c r="L90" s="137"/>
      <c r="M90" s="141"/>
      <c r="N90" s="142"/>
      <c r="O90" s="142"/>
      <c r="P90" s="143">
        <f>SUM(P91:P105)</f>
        <v>84.001079999999988</v>
      </c>
      <c r="Q90" s="142"/>
      <c r="R90" s="143">
        <f>SUM(R91:R105)</f>
        <v>0</v>
      </c>
      <c r="S90" s="142"/>
      <c r="T90" s="144">
        <f>SUM(T91:T105)</f>
        <v>0</v>
      </c>
      <c r="AR90" s="138" t="s">
        <v>77</v>
      </c>
      <c r="AT90" s="145" t="s">
        <v>68</v>
      </c>
      <c r="AU90" s="145" t="s">
        <v>77</v>
      </c>
      <c r="AY90" s="138" t="s">
        <v>129</v>
      </c>
      <c r="BK90" s="146">
        <f>SUM(BK91:BK105)</f>
        <v>0</v>
      </c>
    </row>
    <row r="91" spans="2:65" s="1" customFormat="1" ht="16.5" customHeight="1">
      <c r="B91" s="149"/>
      <c r="C91" s="150" t="s">
        <v>77</v>
      </c>
      <c r="D91" s="150" t="s">
        <v>131</v>
      </c>
      <c r="E91" s="151" t="s">
        <v>1333</v>
      </c>
      <c r="F91" s="152" t="s">
        <v>1334</v>
      </c>
      <c r="G91" s="153" t="s">
        <v>187</v>
      </c>
      <c r="H91" s="154">
        <v>24.48</v>
      </c>
      <c r="I91" s="155"/>
      <c r="J91" s="155">
        <f>ROUND(I91*H91,2)</f>
        <v>0</v>
      </c>
      <c r="K91" s="152" t="s">
        <v>188</v>
      </c>
      <c r="L91" s="35"/>
      <c r="M91" s="156" t="s">
        <v>5</v>
      </c>
      <c r="N91" s="157" t="s">
        <v>40</v>
      </c>
      <c r="O91" s="158">
        <v>2.3199999999999998</v>
      </c>
      <c r="P91" s="158">
        <f>O91*H91</f>
        <v>56.793599999999998</v>
      </c>
      <c r="Q91" s="158">
        <v>0</v>
      </c>
      <c r="R91" s="158">
        <f>Q91*H91</f>
        <v>0</v>
      </c>
      <c r="S91" s="158">
        <v>0</v>
      </c>
      <c r="T91" s="159">
        <f>S91*H91</f>
        <v>0</v>
      </c>
      <c r="AR91" s="21" t="s">
        <v>128</v>
      </c>
      <c r="AT91" s="21" t="s">
        <v>131</v>
      </c>
      <c r="AU91" s="21" t="s">
        <v>79</v>
      </c>
      <c r="AY91" s="21" t="s">
        <v>129</v>
      </c>
      <c r="BE91" s="160">
        <f>IF(N91="základní",J91,0)</f>
        <v>0</v>
      </c>
      <c r="BF91" s="160">
        <f>IF(N91="snížená",J91,0)</f>
        <v>0</v>
      </c>
      <c r="BG91" s="160">
        <f>IF(N91="zákl. přenesená",J91,0)</f>
        <v>0</v>
      </c>
      <c r="BH91" s="160">
        <f>IF(N91="sníž. přenesená",J91,0)</f>
        <v>0</v>
      </c>
      <c r="BI91" s="160">
        <f>IF(N91="nulová",J91,0)</f>
        <v>0</v>
      </c>
      <c r="BJ91" s="21" t="s">
        <v>77</v>
      </c>
      <c r="BK91" s="160">
        <f>ROUND(I91*H91,2)</f>
        <v>0</v>
      </c>
      <c r="BL91" s="21" t="s">
        <v>128</v>
      </c>
      <c r="BM91" s="21" t="s">
        <v>1648</v>
      </c>
    </row>
    <row r="92" spans="2:65" s="11" customFormat="1">
      <c r="B92" s="164"/>
      <c r="D92" s="165" t="s">
        <v>190</v>
      </c>
      <c r="E92" s="166" t="s">
        <v>5</v>
      </c>
      <c r="F92" s="167" t="s">
        <v>1649</v>
      </c>
      <c r="H92" s="168">
        <v>24.48</v>
      </c>
      <c r="L92" s="164"/>
      <c r="M92" s="169"/>
      <c r="N92" s="170"/>
      <c r="O92" s="170"/>
      <c r="P92" s="170"/>
      <c r="Q92" s="170"/>
      <c r="R92" s="170"/>
      <c r="S92" s="170"/>
      <c r="T92" s="171"/>
      <c r="AT92" s="166" t="s">
        <v>190</v>
      </c>
      <c r="AU92" s="166" t="s">
        <v>79</v>
      </c>
      <c r="AV92" s="11" t="s">
        <v>79</v>
      </c>
      <c r="AW92" s="11" t="s">
        <v>32</v>
      </c>
      <c r="AX92" s="11" t="s">
        <v>69</v>
      </c>
      <c r="AY92" s="166" t="s">
        <v>129</v>
      </c>
    </row>
    <row r="93" spans="2:65" s="1" customFormat="1" ht="16.5" customHeight="1">
      <c r="B93" s="149"/>
      <c r="C93" s="150" t="s">
        <v>79</v>
      </c>
      <c r="D93" s="150" t="s">
        <v>131</v>
      </c>
      <c r="E93" s="151" t="s">
        <v>211</v>
      </c>
      <c r="F93" s="152" t="s">
        <v>212</v>
      </c>
      <c r="G93" s="153" t="s">
        <v>187</v>
      </c>
      <c r="H93" s="154">
        <v>24.48</v>
      </c>
      <c r="I93" s="155"/>
      <c r="J93" s="155">
        <f>ROUND(I93*H93,2)</f>
        <v>0</v>
      </c>
      <c r="K93" s="152" t="s">
        <v>188</v>
      </c>
      <c r="L93" s="35"/>
      <c r="M93" s="156" t="s">
        <v>5</v>
      </c>
      <c r="N93" s="157" t="s">
        <v>40</v>
      </c>
      <c r="O93" s="158">
        <v>0.34499999999999997</v>
      </c>
      <c r="P93" s="158">
        <f>O93*H93</f>
        <v>8.4455999999999989</v>
      </c>
      <c r="Q93" s="158">
        <v>0</v>
      </c>
      <c r="R93" s="158">
        <f>Q93*H93</f>
        <v>0</v>
      </c>
      <c r="S93" s="158">
        <v>0</v>
      </c>
      <c r="T93" s="159">
        <f>S93*H93</f>
        <v>0</v>
      </c>
      <c r="AR93" s="21" t="s">
        <v>128</v>
      </c>
      <c r="AT93" s="21" t="s">
        <v>131</v>
      </c>
      <c r="AU93" s="21" t="s">
        <v>79</v>
      </c>
      <c r="AY93" s="21" t="s">
        <v>129</v>
      </c>
      <c r="BE93" s="160">
        <f>IF(N93="základní",J93,0)</f>
        <v>0</v>
      </c>
      <c r="BF93" s="160">
        <f>IF(N93="snížená",J93,0)</f>
        <v>0</v>
      </c>
      <c r="BG93" s="160">
        <f>IF(N93="zákl. přenesená",J93,0)</f>
        <v>0</v>
      </c>
      <c r="BH93" s="160">
        <f>IF(N93="sníž. přenesená",J93,0)</f>
        <v>0</v>
      </c>
      <c r="BI93" s="160">
        <f>IF(N93="nulová",J93,0)</f>
        <v>0</v>
      </c>
      <c r="BJ93" s="21" t="s">
        <v>77</v>
      </c>
      <c r="BK93" s="160">
        <f>ROUND(I93*H93,2)</f>
        <v>0</v>
      </c>
      <c r="BL93" s="21" t="s">
        <v>128</v>
      </c>
      <c r="BM93" s="21" t="s">
        <v>1650</v>
      </c>
    </row>
    <row r="94" spans="2:65" s="1" customFormat="1" ht="16.5" customHeight="1">
      <c r="B94" s="149"/>
      <c r="C94" s="150" t="s">
        <v>139</v>
      </c>
      <c r="D94" s="150" t="s">
        <v>131</v>
      </c>
      <c r="E94" s="151" t="s">
        <v>215</v>
      </c>
      <c r="F94" s="152" t="s">
        <v>216</v>
      </c>
      <c r="G94" s="153" t="s">
        <v>187</v>
      </c>
      <c r="H94" s="154">
        <v>24.48</v>
      </c>
      <c r="I94" s="155"/>
      <c r="J94" s="155">
        <f>ROUND(I94*H94,2)</f>
        <v>0</v>
      </c>
      <c r="K94" s="152" t="s">
        <v>188</v>
      </c>
      <c r="L94" s="35"/>
      <c r="M94" s="156" t="s">
        <v>5</v>
      </c>
      <c r="N94" s="157" t="s">
        <v>40</v>
      </c>
      <c r="O94" s="158">
        <v>8.3000000000000004E-2</v>
      </c>
      <c r="P94" s="158">
        <f>O94*H94</f>
        <v>2.0318400000000003</v>
      </c>
      <c r="Q94" s="158">
        <v>0</v>
      </c>
      <c r="R94" s="158">
        <f>Q94*H94</f>
        <v>0</v>
      </c>
      <c r="S94" s="158">
        <v>0</v>
      </c>
      <c r="T94" s="159">
        <f>S94*H94</f>
        <v>0</v>
      </c>
      <c r="AR94" s="21" t="s">
        <v>128</v>
      </c>
      <c r="AT94" s="21" t="s">
        <v>131</v>
      </c>
      <c r="AU94" s="21" t="s">
        <v>79</v>
      </c>
      <c r="AY94" s="21" t="s">
        <v>129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21" t="s">
        <v>77</v>
      </c>
      <c r="BK94" s="160">
        <f>ROUND(I94*H94,2)</f>
        <v>0</v>
      </c>
      <c r="BL94" s="21" t="s">
        <v>128</v>
      </c>
      <c r="BM94" s="21" t="s">
        <v>1651</v>
      </c>
    </row>
    <row r="95" spans="2:65" s="1" customFormat="1" ht="16.5" customHeight="1">
      <c r="B95" s="149"/>
      <c r="C95" s="150" t="s">
        <v>128</v>
      </c>
      <c r="D95" s="150" t="s">
        <v>131</v>
      </c>
      <c r="E95" s="151" t="s">
        <v>218</v>
      </c>
      <c r="F95" s="152" t="s">
        <v>219</v>
      </c>
      <c r="G95" s="153" t="s">
        <v>187</v>
      </c>
      <c r="H95" s="154">
        <v>24.48</v>
      </c>
      <c r="I95" s="155"/>
      <c r="J95" s="155">
        <f>ROUND(I95*H95,2)</f>
        <v>0</v>
      </c>
      <c r="K95" s="152" t="s">
        <v>188</v>
      </c>
      <c r="L95" s="35"/>
      <c r="M95" s="156" t="s">
        <v>5</v>
      </c>
      <c r="N95" s="157" t="s">
        <v>40</v>
      </c>
      <c r="O95" s="158">
        <v>8.9999999999999993E-3</v>
      </c>
      <c r="P95" s="158">
        <f>O95*H95</f>
        <v>0.22031999999999999</v>
      </c>
      <c r="Q95" s="158">
        <v>0</v>
      </c>
      <c r="R95" s="158">
        <f>Q95*H95</f>
        <v>0</v>
      </c>
      <c r="S95" s="158">
        <v>0</v>
      </c>
      <c r="T95" s="159">
        <f>S95*H95</f>
        <v>0</v>
      </c>
      <c r="AR95" s="21" t="s">
        <v>128</v>
      </c>
      <c r="AT95" s="21" t="s">
        <v>131</v>
      </c>
      <c r="AU95" s="21" t="s">
        <v>79</v>
      </c>
      <c r="AY95" s="21" t="s">
        <v>129</v>
      </c>
      <c r="BE95" s="160">
        <f>IF(N95="základní",J95,0)</f>
        <v>0</v>
      </c>
      <c r="BF95" s="160">
        <f>IF(N95="snížená",J95,0)</f>
        <v>0</v>
      </c>
      <c r="BG95" s="160">
        <f>IF(N95="zákl. přenesená",J95,0)</f>
        <v>0</v>
      </c>
      <c r="BH95" s="160">
        <f>IF(N95="sníž. přenesená",J95,0)</f>
        <v>0</v>
      </c>
      <c r="BI95" s="160">
        <f>IF(N95="nulová",J95,0)</f>
        <v>0</v>
      </c>
      <c r="BJ95" s="21" t="s">
        <v>77</v>
      </c>
      <c r="BK95" s="160">
        <f>ROUND(I95*H95,2)</f>
        <v>0</v>
      </c>
      <c r="BL95" s="21" t="s">
        <v>128</v>
      </c>
      <c r="BM95" s="21" t="s">
        <v>1652</v>
      </c>
    </row>
    <row r="96" spans="2:65" s="1" customFormat="1" ht="16.5" customHeight="1">
      <c r="B96" s="149"/>
      <c r="C96" s="150" t="s">
        <v>146</v>
      </c>
      <c r="D96" s="150" t="s">
        <v>131</v>
      </c>
      <c r="E96" s="151" t="s">
        <v>222</v>
      </c>
      <c r="F96" s="152" t="s">
        <v>223</v>
      </c>
      <c r="G96" s="153" t="s">
        <v>224</v>
      </c>
      <c r="H96" s="154">
        <v>48.96</v>
      </c>
      <c r="I96" s="155"/>
      <c r="J96" s="155">
        <f>ROUND(I96*H96,2)</f>
        <v>0</v>
      </c>
      <c r="K96" s="152" t="s">
        <v>188</v>
      </c>
      <c r="L96" s="35"/>
      <c r="M96" s="156" t="s">
        <v>5</v>
      </c>
      <c r="N96" s="157" t="s">
        <v>40</v>
      </c>
      <c r="O96" s="158">
        <v>0</v>
      </c>
      <c r="P96" s="158">
        <f>O96*H96</f>
        <v>0</v>
      </c>
      <c r="Q96" s="158">
        <v>0</v>
      </c>
      <c r="R96" s="158">
        <f>Q96*H96</f>
        <v>0</v>
      </c>
      <c r="S96" s="158">
        <v>0</v>
      </c>
      <c r="T96" s="159">
        <f>S96*H96</f>
        <v>0</v>
      </c>
      <c r="AR96" s="21" t="s">
        <v>128</v>
      </c>
      <c r="AT96" s="21" t="s">
        <v>131</v>
      </c>
      <c r="AU96" s="21" t="s">
        <v>79</v>
      </c>
      <c r="AY96" s="21" t="s">
        <v>129</v>
      </c>
      <c r="BE96" s="160">
        <f>IF(N96="základní",J96,0)</f>
        <v>0</v>
      </c>
      <c r="BF96" s="160">
        <f>IF(N96="snížená",J96,0)</f>
        <v>0</v>
      </c>
      <c r="BG96" s="160">
        <f>IF(N96="zákl. přenesená",J96,0)</f>
        <v>0</v>
      </c>
      <c r="BH96" s="160">
        <f>IF(N96="sníž. přenesená",J96,0)</f>
        <v>0</v>
      </c>
      <c r="BI96" s="160">
        <f>IF(N96="nulová",J96,0)</f>
        <v>0</v>
      </c>
      <c r="BJ96" s="21" t="s">
        <v>77</v>
      </c>
      <c r="BK96" s="160">
        <f>ROUND(I96*H96,2)</f>
        <v>0</v>
      </c>
      <c r="BL96" s="21" t="s">
        <v>128</v>
      </c>
      <c r="BM96" s="21" t="s">
        <v>1653</v>
      </c>
    </row>
    <row r="97" spans="2:65" s="11" customFormat="1">
      <c r="B97" s="164"/>
      <c r="D97" s="165" t="s">
        <v>190</v>
      </c>
      <c r="F97" s="167" t="s">
        <v>1654</v>
      </c>
      <c r="H97" s="168">
        <v>48.96</v>
      </c>
      <c r="L97" s="164"/>
      <c r="M97" s="169"/>
      <c r="N97" s="170"/>
      <c r="O97" s="170"/>
      <c r="P97" s="170"/>
      <c r="Q97" s="170"/>
      <c r="R97" s="170"/>
      <c r="S97" s="170"/>
      <c r="T97" s="171"/>
      <c r="AT97" s="166" t="s">
        <v>190</v>
      </c>
      <c r="AU97" s="166" t="s">
        <v>79</v>
      </c>
      <c r="AV97" s="11" t="s">
        <v>79</v>
      </c>
      <c r="AW97" s="11" t="s">
        <v>6</v>
      </c>
      <c r="AX97" s="11" t="s">
        <v>77</v>
      </c>
      <c r="AY97" s="166" t="s">
        <v>129</v>
      </c>
    </row>
    <row r="98" spans="2:65" s="1" customFormat="1" ht="16.5" customHeight="1">
      <c r="B98" s="149"/>
      <c r="C98" s="150" t="s">
        <v>150</v>
      </c>
      <c r="D98" s="150" t="s">
        <v>131</v>
      </c>
      <c r="E98" s="151" t="s">
        <v>227</v>
      </c>
      <c r="F98" s="152" t="s">
        <v>228</v>
      </c>
      <c r="G98" s="153" t="s">
        <v>187</v>
      </c>
      <c r="H98" s="154">
        <v>14.28</v>
      </c>
      <c r="I98" s="155"/>
      <c r="J98" s="155">
        <f>ROUND(I98*H98,2)</f>
        <v>0</v>
      </c>
      <c r="K98" s="152" t="s">
        <v>188</v>
      </c>
      <c r="L98" s="35"/>
      <c r="M98" s="156" t="s">
        <v>5</v>
      </c>
      <c r="N98" s="157" t="s">
        <v>40</v>
      </c>
      <c r="O98" s="158">
        <v>0.29899999999999999</v>
      </c>
      <c r="P98" s="158">
        <f>O98*H98</f>
        <v>4.2697199999999995</v>
      </c>
      <c r="Q98" s="158">
        <v>0</v>
      </c>
      <c r="R98" s="158">
        <f>Q98*H98</f>
        <v>0</v>
      </c>
      <c r="S98" s="158">
        <v>0</v>
      </c>
      <c r="T98" s="159">
        <f>S98*H98</f>
        <v>0</v>
      </c>
      <c r="AR98" s="21" t="s">
        <v>128</v>
      </c>
      <c r="AT98" s="21" t="s">
        <v>131</v>
      </c>
      <c r="AU98" s="21" t="s">
        <v>79</v>
      </c>
      <c r="AY98" s="21" t="s">
        <v>129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1" t="s">
        <v>77</v>
      </c>
      <c r="BK98" s="160">
        <f>ROUND(I98*H98,2)</f>
        <v>0</v>
      </c>
      <c r="BL98" s="21" t="s">
        <v>128</v>
      </c>
      <c r="BM98" s="21" t="s">
        <v>1655</v>
      </c>
    </row>
    <row r="99" spans="2:65" s="11" customFormat="1">
      <c r="B99" s="164"/>
      <c r="D99" s="165" t="s">
        <v>190</v>
      </c>
      <c r="E99" s="166" t="s">
        <v>5</v>
      </c>
      <c r="F99" s="167" t="s">
        <v>1656</v>
      </c>
      <c r="H99" s="168">
        <v>14.28</v>
      </c>
      <c r="L99" s="164"/>
      <c r="M99" s="169"/>
      <c r="N99" s="170"/>
      <c r="O99" s="170"/>
      <c r="P99" s="170"/>
      <c r="Q99" s="170"/>
      <c r="R99" s="170"/>
      <c r="S99" s="170"/>
      <c r="T99" s="171"/>
      <c r="AT99" s="166" t="s">
        <v>190</v>
      </c>
      <c r="AU99" s="166" t="s">
        <v>79</v>
      </c>
      <c r="AV99" s="11" t="s">
        <v>79</v>
      </c>
      <c r="AW99" s="11" t="s">
        <v>32</v>
      </c>
      <c r="AX99" s="11" t="s">
        <v>69</v>
      </c>
      <c r="AY99" s="166" t="s">
        <v>129</v>
      </c>
    </row>
    <row r="100" spans="2:65" s="1" customFormat="1" ht="16.5" customHeight="1">
      <c r="B100" s="149"/>
      <c r="C100" s="172" t="s">
        <v>153</v>
      </c>
      <c r="D100" s="172" t="s">
        <v>235</v>
      </c>
      <c r="E100" s="173" t="s">
        <v>236</v>
      </c>
      <c r="F100" s="174" t="s">
        <v>237</v>
      </c>
      <c r="G100" s="175" t="s">
        <v>224</v>
      </c>
      <c r="H100" s="176">
        <v>28.56</v>
      </c>
      <c r="I100" s="177"/>
      <c r="J100" s="177">
        <f>ROUND(I100*H100,2)</f>
        <v>0</v>
      </c>
      <c r="K100" s="174" t="s">
        <v>188</v>
      </c>
      <c r="L100" s="178"/>
      <c r="M100" s="179" t="s">
        <v>5</v>
      </c>
      <c r="N100" s="180" t="s">
        <v>40</v>
      </c>
      <c r="O100" s="158">
        <v>0</v>
      </c>
      <c r="P100" s="158">
        <f>O100*H100</f>
        <v>0</v>
      </c>
      <c r="Q100" s="158">
        <v>0</v>
      </c>
      <c r="R100" s="158">
        <f>Q100*H100</f>
        <v>0</v>
      </c>
      <c r="S100" s="158">
        <v>0</v>
      </c>
      <c r="T100" s="159">
        <f>S100*H100</f>
        <v>0</v>
      </c>
      <c r="AR100" s="21" t="s">
        <v>221</v>
      </c>
      <c r="AT100" s="21" t="s">
        <v>235</v>
      </c>
      <c r="AU100" s="21" t="s">
        <v>79</v>
      </c>
      <c r="AY100" s="21" t="s">
        <v>129</v>
      </c>
      <c r="BE100" s="160">
        <f>IF(N100="základní",J100,0)</f>
        <v>0</v>
      </c>
      <c r="BF100" s="160">
        <f>IF(N100="snížená",J100,0)</f>
        <v>0</v>
      </c>
      <c r="BG100" s="160">
        <f>IF(N100="zákl. přenesená",J100,0)</f>
        <v>0</v>
      </c>
      <c r="BH100" s="160">
        <f>IF(N100="sníž. přenesená",J100,0)</f>
        <v>0</v>
      </c>
      <c r="BI100" s="160">
        <f>IF(N100="nulová",J100,0)</f>
        <v>0</v>
      </c>
      <c r="BJ100" s="21" t="s">
        <v>77</v>
      </c>
      <c r="BK100" s="160">
        <f>ROUND(I100*H100,2)</f>
        <v>0</v>
      </c>
      <c r="BL100" s="21" t="s">
        <v>128</v>
      </c>
      <c r="BM100" s="21" t="s">
        <v>1657</v>
      </c>
    </row>
    <row r="101" spans="2:65" s="11" customFormat="1">
      <c r="B101" s="164"/>
      <c r="D101" s="165" t="s">
        <v>190</v>
      </c>
      <c r="F101" s="167" t="s">
        <v>1658</v>
      </c>
      <c r="H101" s="168">
        <v>28.56</v>
      </c>
      <c r="L101" s="164"/>
      <c r="M101" s="169"/>
      <c r="N101" s="170"/>
      <c r="O101" s="170"/>
      <c r="P101" s="170"/>
      <c r="Q101" s="170"/>
      <c r="R101" s="170"/>
      <c r="S101" s="170"/>
      <c r="T101" s="171"/>
      <c r="AT101" s="166" t="s">
        <v>190</v>
      </c>
      <c r="AU101" s="166" t="s">
        <v>79</v>
      </c>
      <c r="AV101" s="11" t="s">
        <v>79</v>
      </c>
      <c r="AW101" s="11" t="s">
        <v>6</v>
      </c>
      <c r="AX101" s="11" t="s">
        <v>77</v>
      </c>
      <c r="AY101" s="166" t="s">
        <v>129</v>
      </c>
    </row>
    <row r="102" spans="2:65" s="1" customFormat="1" ht="16.5" customHeight="1">
      <c r="B102" s="149"/>
      <c r="C102" s="150" t="s">
        <v>221</v>
      </c>
      <c r="D102" s="150" t="s">
        <v>131</v>
      </c>
      <c r="E102" s="151" t="s">
        <v>1347</v>
      </c>
      <c r="F102" s="152" t="s">
        <v>1348</v>
      </c>
      <c r="G102" s="153" t="s">
        <v>187</v>
      </c>
      <c r="H102" s="154">
        <v>8.16</v>
      </c>
      <c r="I102" s="155"/>
      <c r="J102" s="155">
        <f>ROUND(I102*H102,2)</f>
        <v>0</v>
      </c>
      <c r="K102" s="152" t="s">
        <v>188</v>
      </c>
      <c r="L102" s="35"/>
      <c r="M102" s="156" t="s">
        <v>5</v>
      </c>
      <c r="N102" s="157" t="s">
        <v>40</v>
      </c>
      <c r="O102" s="158">
        <v>1.5</v>
      </c>
      <c r="P102" s="158">
        <f>O102*H102</f>
        <v>12.24</v>
      </c>
      <c r="Q102" s="158">
        <v>0</v>
      </c>
      <c r="R102" s="158">
        <f>Q102*H102</f>
        <v>0</v>
      </c>
      <c r="S102" s="158">
        <v>0</v>
      </c>
      <c r="T102" s="159">
        <f>S102*H102</f>
        <v>0</v>
      </c>
      <c r="AR102" s="21" t="s">
        <v>128</v>
      </c>
      <c r="AT102" s="21" t="s">
        <v>131</v>
      </c>
      <c r="AU102" s="21" t="s">
        <v>79</v>
      </c>
      <c r="AY102" s="21" t="s">
        <v>129</v>
      </c>
      <c r="BE102" s="160">
        <f>IF(N102="základní",J102,0)</f>
        <v>0</v>
      </c>
      <c r="BF102" s="160">
        <f>IF(N102="snížená",J102,0)</f>
        <v>0</v>
      </c>
      <c r="BG102" s="160">
        <f>IF(N102="zákl. přenesená",J102,0)</f>
        <v>0</v>
      </c>
      <c r="BH102" s="160">
        <f>IF(N102="sníž. přenesená",J102,0)</f>
        <v>0</v>
      </c>
      <c r="BI102" s="160">
        <f>IF(N102="nulová",J102,0)</f>
        <v>0</v>
      </c>
      <c r="BJ102" s="21" t="s">
        <v>77</v>
      </c>
      <c r="BK102" s="160">
        <f>ROUND(I102*H102,2)</f>
        <v>0</v>
      </c>
      <c r="BL102" s="21" t="s">
        <v>128</v>
      </c>
      <c r="BM102" s="21" t="s">
        <v>1659</v>
      </c>
    </row>
    <row r="103" spans="2:65" s="11" customFormat="1">
      <c r="B103" s="164"/>
      <c r="D103" s="165" t="s">
        <v>190</v>
      </c>
      <c r="E103" s="166" t="s">
        <v>5</v>
      </c>
      <c r="F103" s="167" t="s">
        <v>1660</v>
      </c>
      <c r="H103" s="168">
        <v>8.16</v>
      </c>
      <c r="L103" s="164"/>
      <c r="M103" s="169"/>
      <c r="N103" s="170"/>
      <c r="O103" s="170"/>
      <c r="P103" s="170"/>
      <c r="Q103" s="170"/>
      <c r="R103" s="170"/>
      <c r="S103" s="170"/>
      <c r="T103" s="171"/>
      <c r="AT103" s="166" t="s">
        <v>190</v>
      </c>
      <c r="AU103" s="166" t="s">
        <v>79</v>
      </c>
      <c r="AV103" s="11" t="s">
        <v>79</v>
      </c>
      <c r="AW103" s="11" t="s">
        <v>32</v>
      </c>
      <c r="AX103" s="11" t="s">
        <v>69</v>
      </c>
      <c r="AY103" s="166" t="s">
        <v>129</v>
      </c>
    </row>
    <row r="104" spans="2:65" s="1" customFormat="1" ht="16.5" customHeight="1">
      <c r="B104" s="149"/>
      <c r="C104" s="172" t="s">
        <v>226</v>
      </c>
      <c r="D104" s="172" t="s">
        <v>235</v>
      </c>
      <c r="E104" s="173" t="s">
        <v>236</v>
      </c>
      <c r="F104" s="174" t="s">
        <v>237</v>
      </c>
      <c r="G104" s="175" t="s">
        <v>224</v>
      </c>
      <c r="H104" s="176">
        <v>16.32</v>
      </c>
      <c r="I104" s="177"/>
      <c r="J104" s="177">
        <f>ROUND(I104*H104,2)</f>
        <v>0</v>
      </c>
      <c r="K104" s="174" t="s">
        <v>188</v>
      </c>
      <c r="L104" s="178"/>
      <c r="M104" s="179" t="s">
        <v>5</v>
      </c>
      <c r="N104" s="180" t="s">
        <v>40</v>
      </c>
      <c r="O104" s="158">
        <v>0</v>
      </c>
      <c r="P104" s="158">
        <f>O104*H104</f>
        <v>0</v>
      </c>
      <c r="Q104" s="158">
        <v>0</v>
      </c>
      <c r="R104" s="158">
        <f>Q104*H104</f>
        <v>0</v>
      </c>
      <c r="S104" s="158">
        <v>0</v>
      </c>
      <c r="T104" s="159">
        <f>S104*H104</f>
        <v>0</v>
      </c>
      <c r="AR104" s="21" t="s">
        <v>221</v>
      </c>
      <c r="AT104" s="21" t="s">
        <v>235</v>
      </c>
      <c r="AU104" s="21" t="s">
        <v>79</v>
      </c>
      <c r="AY104" s="21" t="s">
        <v>129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21" t="s">
        <v>77</v>
      </c>
      <c r="BK104" s="160">
        <f>ROUND(I104*H104,2)</f>
        <v>0</v>
      </c>
      <c r="BL104" s="21" t="s">
        <v>128</v>
      </c>
      <c r="BM104" s="21" t="s">
        <v>1661</v>
      </c>
    </row>
    <row r="105" spans="2:65" s="11" customFormat="1">
      <c r="B105" s="164"/>
      <c r="D105" s="165" t="s">
        <v>190</v>
      </c>
      <c r="F105" s="167" t="s">
        <v>1662</v>
      </c>
      <c r="H105" s="168">
        <v>16.32</v>
      </c>
      <c r="L105" s="164"/>
      <c r="M105" s="169"/>
      <c r="N105" s="170"/>
      <c r="O105" s="170"/>
      <c r="P105" s="170"/>
      <c r="Q105" s="170"/>
      <c r="R105" s="170"/>
      <c r="S105" s="170"/>
      <c r="T105" s="171"/>
      <c r="AT105" s="166" t="s">
        <v>190</v>
      </c>
      <c r="AU105" s="166" t="s">
        <v>79</v>
      </c>
      <c r="AV105" s="11" t="s">
        <v>79</v>
      </c>
      <c r="AW105" s="11" t="s">
        <v>6</v>
      </c>
      <c r="AX105" s="11" t="s">
        <v>77</v>
      </c>
      <c r="AY105" s="166" t="s">
        <v>129</v>
      </c>
    </row>
    <row r="106" spans="2:65" s="10" customFormat="1" ht="29.85" customHeight="1">
      <c r="B106" s="137"/>
      <c r="D106" s="138" t="s">
        <v>68</v>
      </c>
      <c r="E106" s="147" t="s">
        <v>128</v>
      </c>
      <c r="F106" s="147" t="s">
        <v>385</v>
      </c>
      <c r="J106" s="148">
        <f>BK106</f>
        <v>0</v>
      </c>
      <c r="L106" s="137"/>
      <c r="M106" s="141"/>
      <c r="N106" s="142"/>
      <c r="O106" s="142"/>
      <c r="P106" s="143">
        <f>SUM(P107:P108)</f>
        <v>3.4578000000000002</v>
      </c>
      <c r="Q106" s="142"/>
      <c r="R106" s="143">
        <f>SUM(R107:R108)</f>
        <v>0</v>
      </c>
      <c r="S106" s="142"/>
      <c r="T106" s="144">
        <f>SUM(T107:T108)</f>
        <v>0</v>
      </c>
      <c r="AR106" s="138" t="s">
        <v>77</v>
      </c>
      <c r="AT106" s="145" t="s">
        <v>68</v>
      </c>
      <c r="AU106" s="145" t="s">
        <v>77</v>
      </c>
      <c r="AY106" s="138" t="s">
        <v>129</v>
      </c>
      <c r="BK106" s="146">
        <f>SUM(BK107:BK108)</f>
        <v>0</v>
      </c>
    </row>
    <row r="107" spans="2:65" s="1" customFormat="1" ht="16.5" customHeight="1">
      <c r="B107" s="149"/>
      <c r="C107" s="150" t="s">
        <v>80</v>
      </c>
      <c r="D107" s="150" t="s">
        <v>131</v>
      </c>
      <c r="E107" s="151" t="s">
        <v>1354</v>
      </c>
      <c r="F107" s="152" t="s">
        <v>1355</v>
      </c>
      <c r="G107" s="153" t="s">
        <v>187</v>
      </c>
      <c r="H107" s="154">
        <v>2.04</v>
      </c>
      <c r="I107" s="155"/>
      <c r="J107" s="155">
        <f>ROUND(I107*H107,2)</f>
        <v>0</v>
      </c>
      <c r="K107" s="152" t="s">
        <v>188</v>
      </c>
      <c r="L107" s="35"/>
      <c r="M107" s="156" t="s">
        <v>5</v>
      </c>
      <c r="N107" s="157" t="s">
        <v>40</v>
      </c>
      <c r="O107" s="158">
        <v>1.6950000000000001</v>
      </c>
      <c r="P107" s="158">
        <f>O107*H107</f>
        <v>3.4578000000000002</v>
      </c>
      <c r="Q107" s="158">
        <v>0</v>
      </c>
      <c r="R107" s="158">
        <f>Q107*H107</f>
        <v>0</v>
      </c>
      <c r="S107" s="158">
        <v>0</v>
      </c>
      <c r="T107" s="159">
        <f>S107*H107</f>
        <v>0</v>
      </c>
      <c r="AR107" s="21" t="s">
        <v>128</v>
      </c>
      <c r="AT107" s="21" t="s">
        <v>131</v>
      </c>
      <c r="AU107" s="21" t="s">
        <v>79</v>
      </c>
      <c r="AY107" s="21" t="s">
        <v>129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21" t="s">
        <v>77</v>
      </c>
      <c r="BK107" s="160">
        <f>ROUND(I107*H107,2)</f>
        <v>0</v>
      </c>
      <c r="BL107" s="21" t="s">
        <v>128</v>
      </c>
      <c r="BM107" s="21" t="s">
        <v>1663</v>
      </c>
    </row>
    <row r="108" spans="2:65" s="11" customFormat="1">
      <c r="B108" s="164"/>
      <c r="D108" s="165" t="s">
        <v>190</v>
      </c>
      <c r="E108" s="166" t="s">
        <v>5</v>
      </c>
      <c r="F108" s="167" t="s">
        <v>1664</v>
      </c>
      <c r="H108" s="168">
        <v>2.04</v>
      </c>
      <c r="L108" s="164"/>
      <c r="M108" s="169"/>
      <c r="N108" s="170"/>
      <c r="O108" s="170"/>
      <c r="P108" s="170"/>
      <c r="Q108" s="170"/>
      <c r="R108" s="170"/>
      <c r="S108" s="170"/>
      <c r="T108" s="171"/>
      <c r="AT108" s="166" t="s">
        <v>190</v>
      </c>
      <c r="AU108" s="166" t="s">
        <v>79</v>
      </c>
      <c r="AV108" s="11" t="s">
        <v>79</v>
      </c>
      <c r="AW108" s="11" t="s">
        <v>32</v>
      </c>
      <c r="AX108" s="11" t="s">
        <v>69</v>
      </c>
      <c r="AY108" s="166" t="s">
        <v>129</v>
      </c>
    </row>
    <row r="109" spans="2:65" s="10" customFormat="1" ht="29.85" customHeight="1">
      <c r="B109" s="137"/>
      <c r="D109" s="138" t="s">
        <v>68</v>
      </c>
      <c r="E109" s="147" t="s">
        <v>146</v>
      </c>
      <c r="F109" s="147" t="s">
        <v>395</v>
      </c>
      <c r="J109" s="148">
        <f>BK109</f>
        <v>0</v>
      </c>
      <c r="L109" s="137"/>
      <c r="M109" s="141"/>
      <c r="N109" s="142"/>
      <c r="O109" s="142"/>
      <c r="P109" s="143">
        <f>P110</f>
        <v>0</v>
      </c>
      <c r="Q109" s="142"/>
      <c r="R109" s="143">
        <f>R110</f>
        <v>0</v>
      </c>
      <c r="S109" s="142"/>
      <c r="T109" s="144">
        <f>T110</f>
        <v>0</v>
      </c>
      <c r="AR109" s="138" t="s">
        <v>77</v>
      </c>
      <c r="AT109" s="145" t="s">
        <v>68</v>
      </c>
      <c r="AU109" s="145" t="s">
        <v>77</v>
      </c>
      <c r="AY109" s="138" t="s">
        <v>129</v>
      </c>
      <c r="BK109" s="146">
        <f>BK110</f>
        <v>0</v>
      </c>
    </row>
    <row r="110" spans="2:65" s="1" customFormat="1" ht="16.5" customHeight="1">
      <c r="B110" s="149"/>
      <c r="C110" s="150" t="s">
        <v>240</v>
      </c>
      <c r="D110" s="150" t="s">
        <v>131</v>
      </c>
      <c r="E110" s="151" t="s">
        <v>1665</v>
      </c>
      <c r="F110" s="152" t="s">
        <v>1666</v>
      </c>
      <c r="G110" s="153" t="s">
        <v>243</v>
      </c>
      <c r="H110" s="154">
        <v>34</v>
      </c>
      <c r="I110" s="155"/>
      <c r="J110" s="155">
        <f>ROUND(I110*H110,2)</f>
        <v>0</v>
      </c>
      <c r="K110" s="152" t="s">
        <v>5</v>
      </c>
      <c r="L110" s="35"/>
      <c r="M110" s="156" t="s">
        <v>5</v>
      </c>
      <c r="N110" s="157" t="s">
        <v>40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21" t="s">
        <v>128</v>
      </c>
      <c r="AT110" s="21" t="s">
        <v>131</v>
      </c>
      <c r="AU110" s="21" t="s">
        <v>79</v>
      </c>
      <c r="AY110" s="21" t="s">
        <v>129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21" t="s">
        <v>77</v>
      </c>
      <c r="BK110" s="160">
        <f>ROUND(I110*H110,2)</f>
        <v>0</v>
      </c>
      <c r="BL110" s="21" t="s">
        <v>128</v>
      </c>
      <c r="BM110" s="21" t="s">
        <v>1667</v>
      </c>
    </row>
    <row r="111" spans="2:65" s="10" customFormat="1" ht="29.85" customHeight="1">
      <c r="B111" s="137"/>
      <c r="D111" s="138" t="s">
        <v>68</v>
      </c>
      <c r="E111" s="147" t="s">
        <v>221</v>
      </c>
      <c r="F111" s="147" t="s">
        <v>586</v>
      </c>
      <c r="J111" s="148">
        <f>BK111</f>
        <v>0</v>
      </c>
      <c r="L111" s="137"/>
      <c r="M111" s="141"/>
      <c r="N111" s="142"/>
      <c r="O111" s="142"/>
      <c r="P111" s="143">
        <f>SUM(P112:P113)</f>
        <v>2.6859999999999999</v>
      </c>
      <c r="Q111" s="142"/>
      <c r="R111" s="143">
        <f>SUM(R112:R113)</f>
        <v>9.5200000000000007E-3</v>
      </c>
      <c r="S111" s="142"/>
      <c r="T111" s="144">
        <f>SUM(T112:T113)</f>
        <v>0</v>
      </c>
      <c r="AR111" s="138" t="s">
        <v>77</v>
      </c>
      <c r="AT111" s="145" t="s">
        <v>68</v>
      </c>
      <c r="AU111" s="145" t="s">
        <v>77</v>
      </c>
      <c r="AY111" s="138" t="s">
        <v>129</v>
      </c>
      <c r="BK111" s="146">
        <f>SUM(BK112:BK113)</f>
        <v>0</v>
      </c>
    </row>
    <row r="112" spans="2:65" s="1" customFormat="1" ht="16.5" customHeight="1">
      <c r="B112" s="149"/>
      <c r="C112" s="150" t="s">
        <v>248</v>
      </c>
      <c r="D112" s="150" t="s">
        <v>131</v>
      </c>
      <c r="E112" s="151" t="s">
        <v>1399</v>
      </c>
      <c r="F112" s="152" t="s">
        <v>1400</v>
      </c>
      <c r="G112" s="153" t="s">
        <v>317</v>
      </c>
      <c r="H112" s="154">
        <v>34</v>
      </c>
      <c r="I112" s="155"/>
      <c r="J112" s="155">
        <f>ROUND(I112*H112,2)</f>
        <v>0</v>
      </c>
      <c r="K112" s="152" t="s">
        <v>1668</v>
      </c>
      <c r="L112" s="35"/>
      <c r="M112" s="156" t="s">
        <v>5</v>
      </c>
      <c r="N112" s="157" t="s">
        <v>40</v>
      </c>
      <c r="O112" s="158">
        <v>5.3999999999999999E-2</v>
      </c>
      <c r="P112" s="158">
        <f>O112*H112</f>
        <v>1.8360000000000001</v>
      </c>
      <c r="Q112" s="158">
        <v>1.9000000000000001E-4</v>
      </c>
      <c r="R112" s="158">
        <f>Q112*H112</f>
        <v>6.4600000000000005E-3</v>
      </c>
      <c r="S112" s="158">
        <v>0</v>
      </c>
      <c r="T112" s="159">
        <f>S112*H112</f>
        <v>0</v>
      </c>
      <c r="AR112" s="21" t="s">
        <v>128</v>
      </c>
      <c r="AT112" s="21" t="s">
        <v>131</v>
      </c>
      <c r="AU112" s="21" t="s">
        <v>79</v>
      </c>
      <c r="AY112" s="21" t="s">
        <v>129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21" t="s">
        <v>77</v>
      </c>
      <c r="BK112" s="160">
        <f>ROUND(I112*H112,2)</f>
        <v>0</v>
      </c>
      <c r="BL112" s="21" t="s">
        <v>128</v>
      </c>
      <c r="BM112" s="21" t="s">
        <v>1669</v>
      </c>
    </row>
    <row r="113" spans="2:65" s="1" customFormat="1" ht="16.5" customHeight="1">
      <c r="B113" s="149"/>
      <c r="C113" s="150" t="s">
        <v>257</v>
      </c>
      <c r="D113" s="150" t="s">
        <v>131</v>
      </c>
      <c r="E113" s="151" t="s">
        <v>1402</v>
      </c>
      <c r="F113" s="152" t="s">
        <v>1403</v>
      </c>
      <c r="G113" s="153" t="s">
        <v>317</v>
      </c>
      <c r="H113" s="154">
        <v>34</v>
      </c>
      <c r="I113" s="155"/>
      <c r="J113" s="155">
        <f>ROUND(I113*H113,2)</f>
        <v>0</v>
      </c>
      <c r="K113" s="152" t="s">
        <v>1668</v>
      </c>
      <c r="L113" s="35"/>
      <c r="M113" s="156" t="s">
        <v>5</v>
      </c>
      <c r="N113" s="157" t="s">
        <v>40</v>
      </c>
      <c r="O113" s="158">
        <v>2.5000000000000001E-2</v>
      </c>
      <c r="P113" s="158">
        <f>O113*H113</f>
        <v>0.85000000000000009</v>
      </c>
      <c r="Q113" s="158">
        <v>9.0000000000000006E-5</v>
      </c>
      <c r="R113" s="158">
        <f>Q113*H113</f>
        <v>3.0600000000000002E-3</v>
      </c>
      <c r="S113" s="158">
        <v>0</v>
      </c>
      <c r="T113" s="159">
        <f>S113*H113</f>
        <v>0</v>
      </c>
      <c r="AR113" s="21" t="s">
        <v>128</v>
      </c>
      <c r="AT113" s="21" t="s">
        <v>131</v>
      </c>
      <c r="AU113" s="21" t="s">
        <v>79</v>
      </c>
      <c r="AY113" s="21" t="s">
        <v>129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21" t="s">
        <v>77</v>
      </c>
      <c r="BK113" s="160">
        <f>ROUND(I113*H113,2)</f>
        <v>0</v>
      </c>
      <c r="BL113" s="21" t="s">
        <v>128</v>
      </c>
      <c r="BM113" s="21" t="s">
        <v>1670</v>
      </c>
    </row>
    <row r="114" spans="2:65" s="10" customFormat="1" ht="37.35" customHeight="1">
      <c r="B114" s="137"/>
      <c r="D114" s="138" t="s">
        <v>68</v>
      </c>
      <c r="E114" s="139" t="s">
        <v>666</v>
      </c>
      <c r="F114" s="139" t="s">
        <v>667</v>
      </c>
      <c r="J114" s="140">
        <f>BK114</f>
        <v>0</v>
      </c>
      <c r="L114" s="137"/>
      <c r="M114" s="141"/>
      <c r="N114" s="142"/>
      <c r="O114" s="142"/>
      <c r="P114" s="143">
        <f>P115+P125</f>
        <v>6.1519999999999992</v>
      </c>
      <c r="Q114" s="142"/>
      <c r="R114" s="143">
        <f>R115+R125</f>
        <v>1.1780000000000001E-2</v>
      </c>
      <c r="S114" s="142"/>
      <c r="T114" s="144">
        <f>T115+T125</f>
        <v>0</v>
      </c>
      <c r="AR114" s="138" t="s">
        <v>79</v>
      </c>
      <c r="AT114" s="145" t="s">
        <v>68</v>
      </c>
      <c r="AU114" s="145" t="s">
        <v>69</v>
      </c>
      <c r="AY114" s="138" t="s">
        <v>129</v>
      </c>
      <c r="BK114" s="146">
        <f>BK115+BK125</f>
        <v>0</v>
      </c>
    </row>
    <row r="115" spans="2:65" s="10" customFormat="1" ht="19.95" customHeight="1">
      <c r="B115" s="137"/>
      <c r="D115" s="138" t="s">
        <v>68</v>
      </c>
      <c r="E115" s="147" t="s">
        <v>1671</v>
      </c>
      <c r="F115" s="147" t="s">
        <v>1672</v>
      </c>
      <c r="J115" s="148">
        <f>BK115</f>
        <v>0</v>
      </c>
      <c r="L115" s="137"/>
      <c r="M115" s="141"/>
      <c r="N115" s="142"/>
      <c r="O115" s="142"/>
      <c r="P115" s="143">
        <f>SUM(P116:P124)</f>
        <v>5.9749999999999996</v>
      </c>
      <c r="Q115" s="142"/>
      <c r="R115" s="143">
        <f>SUM(R116:R124)</f>
        <v>1.166E-2</v>
      </c>
      <c r="S115" s="142"/>
      <c r="T115" s="144">
        <f>SUM(T116:T124)</f>
        <v>0</v>
      </c>
      <c r="AR115" s="138" t="s">
        <v>79</v>
      </c>
      <c r="AT115" s="145" t="s">
        <v>68</v>
      </c>
      <c r="AU115" s="145" t="s">
        <v>77</v>
      </c>
      <c r="AY115" s="138" t="s">
        <v>129</v>
      </c>
      <c r="BK115" s="146">
        <f>SUM(BK116:BK124)</f>
        <v>0</v>
      </c>
    </row>
    <row r="116" spans="2:65" s="1" customFormat="1" ht="16.5" customHeight="1">
      <c r="B116" s="149"/>
      <c r="C116" s="150" t="s">
        <v>263</v>
      </c>
      <c r="D116" s="150" t="s">
        <v>131</v>
      </c>
      <c r="E116" s="151" t="s">
        <v>1673</v>
      </c>
      <c r="F116" s="152" t="s">
        <v>1674</v>
      </c>
      <c r="G116" s="153" t="s">
        <v>317</v>
      </c>
      <c r="H116" s="154">
        <v>1</v>
      </c>
      <c r="I116" s="155"/>
      <c r="J116" s="155">
        <f t="shared" ref="J116:J124" si="0">ROUND(I116*H116,2)</f>
        <v>0</v>
      </c>
      <c r="K116" s="152" t="s">
        <v>188</v>
      </c>
      <c r="L116" s="35"/>
      <c r="M116" s="156" t="s">
        <v>5</v>
      </c>
      <c r="N116" s="157" t="s">
        <v>40</v>
      </c>
      <c r="O116" s="158">
        <v>0.36199999999999999</v>
      </c>
      <c r="P116" s="158">
        <f t="shared" ref="P116:P124" si="1">O116*H116</f>
        <v>0.36199999999999999</v>
      </c>
      <c r="Q116" s="158">
        <v>4.6800000000000001E-3</v>
      </c>
      <c r="R116" s="158">
        <f t="shared" ref="R116:R124" si="2">Q116*H116</f>
        <v>4.6800000000000001E-3</v>
      </c>
      <c r="S116" s="158">
        <v>0</v>
      </c>
      <c r="T116" s="159">
        <f t="shared" ref="T116:T124" si="3">S116*H116</f>
        <v>0</v>
      </c>
      <c r="AR116" s="21" t="s">
        <v>271</v>
      </c>
      <c r="AT116" s="21" t="s">
        <v>131</v>
      </c>
      <c r="AU116" s="21" t="s">
        <v>79</v>
      </c>
      <c r="AY116" s="21" t="s">
        <v>129</v>
      </c>
      <c r="BE116" s="160">
        <f t="shared" ref="BE116:BE124" si="4">IF(N116="základní",J116,0)</f>
        <v>0</v>
      </c>
      <c r="BF116" s="160">
        <f t="shared" ref="BF116:BF124" si="5">IF(N116="snížená",J116,0)</f>
        <v>0</v>
      </c>
      <c r="BG116" s="160">
        <f t="shared" ref="BG116:BG124" si="6">IF(N116="zákl. přenesená",J116,0)</f>
        <v>0</v>
      </c>
      <c r="BH116" s="160">
        <f t="shared" ref="BH116:BH124" si="7">IF(N116="sníž. přenesená",J116,0)</f>
        <v>0</v>
      </c>
      <c r="BI116" s="160">
        <f t="shared" ref="BI116:BI124" si="8">IF(N116="nulová",J116,0)</f>
        <v>0</v>
      </c>
      <c r="BJ116" s="21" t="s">
        <v>77</v>
      </c>
      <c r="BK116" s="160">
        <f t="shared" ref="BK116:BK124" si="9">ROUND(I116*H116,2)</f>
        <v>0</v>
      </c>
      <c r="BL116" s="21" t="s">
        <v>271</v>
      </c>
      <c r="BM116" s="21" t="s">
        <v>1675</v>
      </c>
    </row>
    <row r="117" spans="2:65" s="1" customFormat="1" ht="16.5" customHeight="1">
      <c r="B117" s="149"/>
      <c r="C117" s="150" t="s">
        <v>11</v>
      </c>
      <c r="D117" s="150" t="s">
        <v>131</v>
      </c>
      <c r="E117" s="151" t="s">
        <v>1676</v>
      </c>
      <c r="F117" s="152" t="s">
        <v>1677</v>
      </c>
      <c r="G117" s="153" t="s">
        <v>304</v>
      </c>
      <c r="H117" s="154">
        <v>1</v>
      </c>
      <c r="I117" s="155"/>
      <c r="J117" s="155">
        <f t="shared" si="0"/>
        <v>0</v>
      </c>
      <c r="K117" s="152" t="s">
        <v>188</v>
      </c>
      <c r="L117" s="35"/>
      <c r="M117" s="156" t="s">
        <v>5</v>
      </c>
      <c r="N117" s="157" t="s">
        <v>40</v>
      </c>
      <c r="O117" s="158">
        <v>1.78</v>
      </c>
      <c r="P117" s="158">
        <f t="shared" si="1"/>
        <v>1.78</v>
      </c>
      <c r="Q117" s="158">
        <v>3.3800000000000002E-3</v>
      </c>
      <c r="R117" s="158">
        <f t="shared" si="2"/>
        <v>3.3800000000000002E-3</v>
      </c>
      <c r="S117" s="158">
        <v>0</v>
      </c>
      <c r="T117" s="159">
        <f t="shared" si="3"/>
        <v>0</v>
      </c>
      <c r="AR117" s="21" t="s">
        <v>271</v>
      </c>
      <c r="AT117" s="21" t="s">
        <v>131</v>
      </c>
      <c r="AU117" s="21" t="s">
        <v>79</v>
      </c>
      <c r="AY117" s="21" t="s">
        <v>129</v>
      </c>
      <c r="BE117" s="160">
        <f t="shared" si="4"/>
        <v>0</v>
      </c>
      <c r="BF117" s="160">
        <f t="shared" si="5"/>
        <v>0</v>
      </c>
      <c r="BG117" s="160">
        <f t="shared" si="6"/>
        <v>0</v>
      </c>
      <c r="BH117" s="160">
        <f t="shared" si="7"/>
        <v>0</v>
      </c>
      <c r="BI117" s="160">
        <f t="shared" si="8"/>
        <v>0</v>
      </c>
      <c r="BJ117" s="21" t="s">
        <v>77</v>
      </c>
      <c r="BK117" s="160">
        <f t="shared" si="9"/>
        <v>0</v>
      </c>
      <c r="BL117" s="21" t="s">
        <v>271</v>
      </c>
      <c r="BM117" s="21" t="s">
        <v>1678</v>
      </c>
    </row>
    <row r="118" spans="2:65" s="1" customFormat="1" ht="16.5" customHeight="1">
      <c r="B118" s="149"/>
      <c r="C118" s="150" t="s">
        <v>271</v>
      </c>
      <c r="D118" s="150" t="s">
        <v>131</v>
      </c>
      <c r="E118" s="151" t="s">
        <v>1679</v>
      </c>
      <c r="F118" s="152" t="s">
        <v>1680</v>
      </c>
      <c r="G118" s="153" t="s">
        <v>304</v>
      </c>
      <c r="H118" s="154">
        <v>1</v>
      </c>
      <c r="I118" s="155"/>
      <c r="J118" s="155">
        <f t="shared" si="0"/>
        <v>0</v>
      </c>
      <c r="K118" s="152" t="s">
        <v>188</v>
      </c>
      <c r="L118" s="35"/>
      <c r="M118" s="156" t="s">
        <v>5</v>
      </c>
      <c r="N118" s="157" t="s">
        <v>40</v>
      </c>
      <c r="O118" s="158">
        <v>0.83799999999999997</v>
      </c>
      <c r="P118" s="158">
        <f t="shared" si="1"/>
        <v>0.83799999999999997</v>
      </c>
      <c r="Q118" s="158">
        <v>2.2000000000000001E-4</v>
      </c>
      <c r="R118" s="158">
        <f t="shared" si="2"/>
        <v>2.2000000000000001E-4</v>
      </c>
      <c r="S118" s="158">
        <v>0</v>
      </c>
      <c r="T118" s="159">
        <f t="shared" si="3"/>
        <v>0</v>
      </c>
      <c r="AR118" s="21" t="s">
        <v>271</v>
      </c>
      <c r="AT118" s="21" t="s">
        <v>131</v>
      </c>
      <c r="AU118" s="21" t="s">
        <v>79</v>
      </c>
      <c r="AY118" s="21" t="s">
        <v>129</v>
      </c>
      <c r="BE118" s="160">
        <f t="shared" si="4"/>
        <v>0</v>
      </c>
      <c r="BF118" s="160">
        <f t="shared" si="5"/>
        <v>0</v>
      </c>
      <c r="BG118" s="160">
        <f t="shared" si="6"/>
        <v>0</v>
      </c>
      <c r="BH118" s="160">
        <f t="shared" si="7"/>
        <v>0</v>
      </c>
      <c r="BI118" s="160">
        <f t="shared" si="8"/>
        <v>0</v>
      </c>
      <c r="BJ118" s="21" t="s">
        <v>77</v>
      </c>
      <c r="BK118" s="160">
        <f t="shared" si="9"/>
        <v>0</v>
      </c>
      <c r="BL118" s="21" t="s">
        <v>271</v>
      </c>
      <c r="BM118" s="21" t="s">
        <v>1681</v>
      </c>
    </row>
    <row r="119" spans="2:65" s="1" customFormat="1" ht="16.5" customHeight="1">
      <c r="B119" s="149"/>
      <c r="C119" s="150" t="s">
        <v>276</v>
      </c>
      <c r="D119" s="150" t="s">
        <v>131</v>
      </c>
      <c r="E119" s="151" t="s">
        <v>1682</v>
      </c>
      <c r="F119" s="152" t="s">
        <v>1683</v>
      </c>
      <c r="G119" s="153" t="s">
        <v>317</v>
      </c>
      <c r="H119" s="154">
        <v>3</v>
      </c>
      <c r="I119" s="155"/>
      <c r="J119" s="155">
        <f t="shared" si="0"/>
        <v>0</v>
      </c>
      <c r="K119" s="152" t="s">
        <v>188</v>
      </c>
      <c r="L119" s="35"/>
      <c r="M119" s="156" t="s">
        <v>5</v>
      </c>
      <c r="N119" s="157" t="s">
        <v>40</v>
      </c>
      <c r="O119" s="158">
        <v>0.24099999999999999</v>
      </c>
      <c r="P119" s="158">
        <f t="shared" si="1"/>
        <v>0.72299999999999998</v>
      </c>
      <c r="Q119" s="158">
        <v>6.7000000000000002E-4</v>
      </c>
      <c r="R119" s="158">
        <f t="shared" si="2"/>
        <v>2.0100000000000001E-3</v>
      </c>
      <c r="S119" s="158">
        <v>0</v>
      </c>
      <c r="T119" s="159">
        <f t="shared" si="3"/>
        <v>0</v>
      </c>
      <c r="AR119" s="21" t="s">
        <v>271</v>
      </c>
      <c r="AT119" s="21" t="s">
        <v>131</v>
      </c>
      <c r="AU119" s="21" t="s">
        <v>79</v>
      </c>
      <c r="AY119" s="21" t="s">
        <v>129</v>
      </c>
      <c r="BE119" s="160">
        <f t="shared" si="4"/>
        <v>0</v>
      </c>
      <c r="BF119" s="160">
        <f t="shared" si="5"/>
        <v>0</v>
      </c>
      <c r="BG119" s="160">
        <f t="shared" si="6"/>
        <v>0</v>
      </c>
      <c r="BH119" s="160">
        <f t="shared" si="7"/>
        <v>0</v>
      </c>
      <c r="BI119" s="160">
        <f t="shared" si="8"/>
        <v>0</v>
      </c>
      <c r="BJ119" s="21" t="s">
        <v>77</v>
      </c>
      <c r="BK119" s="160">
        <f t="shared" si="9"/>
        <v>0</v>
      </c>
      <c r="BL119" s="21" t="s">
        <v>271</v>
      </c>
      <c r="BM119" s="21" t="s">
        <v>1684</v>
      </c>
    </row>
    <row r="120" spans="2:65" s="1" customFormat="1" ht="16.5" customHeight="1">
      <c r="B120" s="149"/>
      <c r="C120" s="150" t="s">
        <v>281</v>
      </c>
      <c r="D120" s="150" t="s">
        <v>131</v>
      </c>
      <c r="E120" s="151" t="s">
        <v>1685</v>
      </c>
      <c r="F120" s="152" t="s">
        <v>1686</v>
      </c>
      <c r="G120" s="153" t="s">
        <v>317</v>
      </c>
      <c r="H120" s="154">
        <v>3</v>
      </c>
      <c r="I120" s="155"/>
      <c r="J120" s="155">
        <f t="shared" si="0"/>
        <v>0</v>
      </c>
      <c r="K120" s="152" t="s">
        <v>188</v>
      </c>
      <c r="L120" s="35"/>
      <c r="M120" s="156" t="s">
        <v>5</v>
      </c>
      <c r="N120" s="157" t="s">
        <v>40</v>
      </c>
      <c r="O120" s="158">
        <v>6.2E-2</v>
      </c>
      <c r="P120" s="158">
        <f t="shared" si="1"/>
        <v>0.186</v>
      </c>
      <c r="Q120" s="158">
        <v>0</v>
      </c>
      <c r="R120" s="158">
        <f t="shared" si="2"/>
        <v>0</v>
      </c>
      <c r="S120" s="158">
        <v>0</v>
      </c>
      <c r="T120" s="159">
        <f t="shared" si="3"/>
        <v>0</v>
      </c>
      <c r="AR120" s="21" t="s">
        <v>271</v>
      </c>
      <c r="AT120" s="21" t="s">
        <v>131</v>
      </c>
      <c r="AU120" s="21" t="s">
        <v>79</v>
      </c>
      <c r="AY120" s="21" t="s">
        <v>129</v>
      </c>
      <c r="BE120" s="160">
        <f t="shared" si="4"/>
        <v>0</v>
      </c>
      <c r="BF120" s="160">
        <f t="shared" si="5"/>
        <v>0</v>
      </c>
      <c r="BG120" s="160">
        <f t="shared" si="6"/>
        <v>0</v>
      </c>
      <c r="BH120" s="160">
        <f t="shared" si="7"/>
        <v>0</v>
      </c>
      <c r="BI120" s="160">
        <f t="shared" si="8"/>
        <v>0</v>
      </c>
      <c r="BJ120" s="21" t="s">
        <v>77</v>
      </c>
      <c r="BK120" s="160">
        <f t="shared" si="9"/>
        <v>0</v>
      </c>
      <c r="BL120" s="21" t="s">
        <v>271</v>
      </c>
      <c r="BM120" s="21" t="s">
        <v>1687</v>
      </c>
    </row>
    <row r="121" spans="2:65" s="1" customFormat="1" ht="16.5" customHeight="1">
      <c r="B121" s="149"/>
      <c r="C121" s="150" t="s">
        <v>287</v>
      </c>
      <c r="D121" s="150" t="s">
        <v>131</v>
      </c>
      <c r="E121" s="151" t="s">
        <v>1688</v>
      </c>
      <c r="F121" s="152" t="s">
        <v>1689</v>
      </c>
      <c r="G121" s="153" t="s">
        <v>317</v>
      </c>
      <c r="H121" s="154">
        <v>3</v>
      </c>
      <c r="I121" s="155"/>
      <c r="J121" s="155">
        <f t="shared" si="0"/>
        <v>0</v>
      </c>
      <c r="K121" s="152" t="s">
        <v>188</v>
      </c>
      <c r="L121" s="35"/>
      <c r="M121" s="156" t="s">
        <v>5</v>
      </c>
      <c r="N121" s="157" t="s">
        <v>40</v>
      </c>
      <c r="O121" s="158">
        <v>0.48199999999999998</v>
      </c>
      <c r="P121" s="158">
        <f t="shared" si="1"/>
        <v>1.446</v>
      </c>
      <c r="Q121" s="158">
        <v>0</v>
      </c>
      <c r="R121" s="158">
        <f t="shared" si="2"/>
        <v>0</v>
      </c>
      <c r="S121" s="158">
        <v>0</v>
      </c>
      <c r="T121" s="159">
        <f t="shared" si="3"/>
        <v>0</v>
      </c>
      <c r="AR121" s="21" t="s">
        <v>271</v>
      </c>
      <c r="AT121" s="21" t="s">
        <v>131</v>
      </c>
      <c r="AU121" s="21" t="s">
        <v>79</v>
      </c>
      <c r="AY121" s="21" t="s">
        <v>129</v>
      </c>
      <c r="BE121" s="160">
        <f t="shared" si="4"/>
        <v>0</v>
      </c>
      <c r="BF121" s="160">
        <f t="shared" si="5"/>
        <v>0</v>
      </c>
      <c r="BG121" s="160">
        <f t="shared" si="6"/>
        <v>0</v>
      </c>
      <c r="BH121" s="160">
        <f t="shared" si="7"/>
        <v>0</v>
      </c>
      <c r="BI121" s="160">
        <f t="shared" si="8"/>
        <v>0</v>
      </c>
      <c r="BJ121" s="21" t="s">
        <v>77</v>
      </c>
      <c r="BK121" s="160">
        <f t="shared" si="9"/>
        <v>0</v>
      </c>
      <c r="BL121" s="21" t="s">
        <v>271</v>
      </c>
      <c r="BM121" s="21" t="s">
        <v>1690</v>
      </c>
    </row>
    <row r="122" spans="2:65" s="1" customFormat="1" ht="25.5" customHeight="1">
      <c r="B122" s="149"/>
      <c r="C122" s="150" t="s">
        <v>83</v>
      </c>
      <c r="D122" s="150" t="s">
        <v>131</v>
      </c>
      <c r="E122" s="151" t="s">
        <v>1691</v>
      </c>
      <c r="F122" s="152" t="s">
        <v>1692</v>
      </c>
      <c r="G122" s="153" t="s">
        <v>134</v>
      </c>
      <c r="H122" s="154">
        <v>2</v>
      </c>
      <c r="I122" s="155"/>
      <c r="J122" s="155">
        <f t="shared" si="0"/>
        <v>0</v>
      </c>
      <c r="K122" s="152" t="s">
        <v>188</v>
      </c>
      <c r="L122" s="35"/>
      <c r="M122" s="156" t="s">
        <v>5</v>
      </c>
      <c r="N122" s="157" t="s">
        <v>40</v>
      </c>
      <c r="O122" s="158">
        <v>0.20599999999999999</v>
      </c>
      <c r="P122" s="158">
        <f t="shared" si="1"/>
        <v>0.41199999999999998</v>
      </c>
      <c r="Q122" s="158">
        <v>3.8000000000000002E-4</v>
      </c>
      <c r="R122" s="158">
        <f t="shared" si="2"/>
        <v>7.6000000000000004E-4</v>
      </c>
      <c r="S122" s="158">
        <v>0</v>
      </c>
      <c r="T122" s="159">
        <f t="shared" si="3"/>
        <v>0</v>
      </c>
      <c r="AR122" s="21" t="s">
        <v>271</v>
      </c>
      <c r="AT122" s="21" t="s">
        <v>131</v>
      </c>
      <c r="AU122" s="21" t="s">
        <v>79</v>
      </c>
      <c r="AY122" s="21" t="s">
        <v>129</v>
      </c>
      <c r="BE122" s="160">
        <f t="shared" si="4"/>
        <v>0</v>
      </c>
      <c r="BF122" s="160">
        <f t="shared" si="5"/>
        <v>0</v>
      </c>
      <c r="BG122" s="160">
        <f t="shared" si="6"/>
        <v>0</v>
      </c>
      <c r="BH122" s="160">
        <f t="shared" si="7"/>
        <v>0</v>
      </c>
      <c r="BI122" s="160">
        <f t="shared" si="8"/>
        <v>0</v>
      </c>
      <c r="BJ122" s="21" t="s">
        <v>77</v>
      </c>
      <c r="BK122" s="160">
        <f t="shared" si="9"/>
        <v>0</v>
      </c>
      <c r="BL122" s="21" t="s">
        <v>271</v>
      </c>
      <c r="BM122" s="21" t="s">
        <v>1693</v>
      </c>
    </row>
    <row r="123" spans="2:65" s="1" customFormat="1" ht="25.5" customHeight="1">
      <c r="B123" s="149"/>
      <c r="C123" s="150" t="s">
        <v>10</v>
      </c>
      <c r="D123" s="150" t="s">
        <v>131</v>
      </c>
      <c r="E123" s="151" t="s">
        <v>1694</v>
      </c>
      <c r="F123" s="152" t="s">
        <v>1695</v>
      </c>
      <c r="G123" s="153" t="s">
        <v>134</v>
      </c>
      <c r="H123" s="154">
        <v>1</v>
      </c>
      <c r="I123" s="155"/>
      <c r="J123" s="155">
        <f t="shared" si="0"/>
        <v>0</v>
      </c>
      <c r="K123" s="152" t="s">
        <v>188</v>
      </c>
      <c r="L123" s="35"/>
      <c r="M123" s="156" t="s">
        <v>5</v>
      </c>
      <c r="N123" s="157" t="s">
        <v>40</v>
      </c>
      <c r="O123" s="158">
        <v>0.22800000000000001</v>
      </c>
      <c r="P123" s="158">
        <f t="shared" si="1"/>
        <v>0.22800000000000001</v>
      </c>
      <c r="Q123" s="158">
        <v>6.0999999999999997E-4</v>
      </c>
      <c r="R123" s="158">
        <f t="shared" si="2"/>
        <v>6.0999999999999997E-4</v>
      </c>
      <c r="S123" s="158">
        <v>0</v>
      </c>
      <c r="T123" s="159">
        <f t="shared" si="3"/>
        <v>0</v>
      </c>
      <c r="AR123" s="21" t="s">
        <v>271</v>
      </c>
      <c r="AT123" s="21" t="s">
        <v>131</v>
      </c>
      <c r="AU123" s="21" t="s">
        <v>79</v>
      </c>
      <c r="AY123" s="21" t="s">
        <v>129</v>
      </c>
      <c r="BE123" s="160">
        <f t="shared" si="4"/>
        <v>0</v>
      </c>
      <c r="BF123" s="160">
        <f t="shared" si="5"/>
        <v>0</v>
      </c>
      <c r="BG123" s="160">
        <f t="shared" si="6"/>
        <v>0</v>
      </c>
      <c r="BH123" s="160">
        <f t="shared" si="7"/>
        <v>0</v>
      </c>
      <c r="BI123" s="160">
        <f t="shared" si="8"/>
        <v>0</v>
      </c>
      <c r="BJ123" s="21" t="s">
        <v>77</v>
      </c>
      <c r="BK123" s="160">
        <f t="shared" si="9"/>
        <v>0</v>
      </c>
      <c r="BL123" s="21" t="s">
        <v>271</v>
      </c>
      <c r="BM123" s="21" t="s">
        <v>1696</v>
      </c>
    </row>
    <row r="124" spans="2:65" s="1" customFormat="1" ht="16.5" customHeight="1">
      <c r="B124" s="149"/>
      <c r="C124" s="150" t="s">
        <v>306</v>
      </c>
      <c r="D124" s="150" t="s">
        <v>131</v>
      </c>
      <c r="E124" s="151" t="s">
        <v>1697</v>
      </c>
      <c r="F124" s="152" t="s">
        <v>1698</v>
      </c>
      <c r="G124" s="153" t="s">
        <v>735</v>
      </c>
      <c r="H124" s="154">
        <v>55.674999999999997</v>
      </c>
      <c r="I124" s="155"/>
      <c r="J124" s="155">
        <f t="shared" si="0"/>
        <v>0</v>
      </c>
      <c r="K124" s="152" t="s">
        <v>188</v>
      </c>
      <c r="L124" s="35"/>
      <c r="M124" s="156" t="s">
        <v>5</v>
      </c>
      <c r="N124" s="157" t="s">
        <v>40</v>
      </c>
      <c r="O124" s="158">
        <v>0</v>
      </c>
      <c r="P124" s="158">
        <f t="shared" si="1"/>
        <v>0</v>
      </c>
      <c r="Q124" s="158">
        <v>0</v>
      </c>
      <c r="R124" s="158">
        <f t="shared" si="2"/>
        <v>0</v>
      </c>
      <c r="S124" s="158">
        <v>0</v>
      </c>
      <c r="T124" s="159">
        <f t="shared" si="3"/>
        <v>0</v>
      </c>
      <c r="AR124" s="21" t="s">
        <v>271</v>
      </c>
      <c r="AT124" s="21" t="s">
        <v>131</v>
      </c>
      <c r="AU124" s="21" t="s">
        <v>79</v>
      </c>
      <c r="AY124" s="21" t="s">
        <v>129</v>
      </c>
      <c r="BE124" s="160">
        <f t="shared" si="4"/>
        <v>0</v>
      </c>
      <c r="BF124" s="160">
        <f t="shared" si="5"/>
        <v>0</v>
      </c>
      <c r="BG124" s="160">
        <f t="shared" si="6"/>
        <v>0</v>
      </c>
      <c r="BH124" s="160">
        <f t="shared" si="7"/>
        <v>0</v>
      </c>
      <c r="BI124" s="160">
        <f t="shared" si="8"/>
        <v>0</v>
      </c>
      <c r="BJ124" s="21" t="s">
        <v>77</v>
      </c>
      <c r="BK124" s="160">
        <f t="shared" si="9"/>
        <v>0</v>
      </c>
      <c r="BL124" s="21" t="s">
        <v>271</v>
      </c>
      <c r="BM124" s="21" t="s">
        <v>1699</v>
      </c>
    </row>
    <row r="125" spans="2:65" s="10" customFormat="1" ht="29.85" customHeight="1">
      <c r="B125" s="137"/>
      <c r="D125" s="138" t="s">
        <v>68</v>
      </c>
      <c r="E125" s="147" t="s">
        <v>1262</v>
      </c>
      <c r="F125" s="147" t="s">
        <v>1263</v>
      </c>
      <c r="J125" s="148">
        <f>BK125</f>
        <v>0</v>
      </c>
      <c r="L125" s="137"/>
      <c r="M125" s="141"/>
      <c r="N125" s="142"/>
      <c r="O125" s="142"/>
      <c r="P125" s="143">
        <f>SUM(P126:P127)</f>
        <v>0.17699999999999999</v>
      </c>
      <c r="Q125" s="142"/>
      <c r="R125" s="143">
        <f>SUM(R126:R127)</f>
        <v>1.2000000000000002E-4</v>
      </c>
      <c r="S125" s="142"/>
      <c r="T125" s="144">
        <f>SUM(T126:T127)</f>
        <v>0</v>
      </c>
      <c r="AR125" s="138" t="s">
        <v>79</v>
      </c>
      <c r="AT125" s="145" t="s">
        <v>68</v>
      </c>
      <c r="AU125" s="145" t="s">
        <v>77</v>
      </c>
      <c r="AY125" s="138" t="s">
        <v>129</v>
      </c>
      <c r="BK125" s="146">
        <f>SUM(BK126:BK127)</f>
        <v>0</v>
      </c>
    </row>
    <row r="126" spans="2:65" s="1" customFormat="1" ht="16.5" customHeight="1">
      <c r="B126" s="149"/>
      <c r="C126" s="150" t="s">
        <v>310</v>
      </c>
      <c r="D126" s="150" t="s">
        <v>131</v>
      </c>
      <c r="E126" s="151" t="s">
        <v>1700</v>
      </c>
      <c r="F126" s="152" t="s">
        <v>1701</v>
      </c>
      <c r="G126" s="153" t="s">
        <v>317</v>
      </c>
      <c r="H126" s="154">
        <v>3</v>
      </c>
      <c r="I126" s="155"/>
      <c r="J126" s="155">
        <f>ROUND(I126*H126,2)</f>
        <v>0</v>
      </c>
      <c r="K126" s="152" t="s">
        <v>188</v>
      </c>
      <c r="L126" s="35"/>
      <c r="M126" s="156" t="s">
        <v>5</v>
      </c>
      <c r="N126" s="157" t="s">
        <v>40</v>
      </c>
      <c r="O126" s="158">
        <v>2.8000000000000001E-2</v>
      </c>
      <c r="P126" s="158">
        <f>O126*H126</f>
        <v>8.4000000000000005E-2</v>
      </c>
      <c r="Q126" s="158">
        <v>2.0000000000000002E-5</v>
      </c>
      <c r="R126" s="158">
        <f>Q126*H126</f>
        <v>6.0000000000000008E-5</v>
      </c>
      <c r="S126" s="158">
        <v>0</v>
      </c>
      <c r="T126" s="159">
        <f>S126*H126</f>
        <v>0</v>
      </c>
      <c r="AR126" s="21" t="s">
        <v>271</v>
      </c>
      <c r="AT126" s="21" t="s">
        <v>131</v>
      </c>
      <c r="AU126" s="21" t="s">
        <v>79</v>
      </c>
      <c r="AY126" s="21" t="s">
        <v>129</v>
      </c>
      <c r="BE126" s="160">
        <f>IF(N126="základní",J126,0)</f>
        <v>0</v>
      </c>
      <c r="BF126" s="160">
        <f>IF(N126="snížená",J126,0)</f>
        <v>0</v>
      </c>
      <c r="BG126" s="160">
        <f>IF(N126="zákl. přenesená",J126,0)</f>
        <v>0</v>
      </c>
      <c r="BH126" s="160">
        <f>IF(N126="sníž. přenesená",J126,0)</f>
        <v>0</v>
      </c>
      <c r="BI126" s="160">
        <f>IF(N126="nulová",J126,0)</f>
        <v>0</v>
      </c>
      <c r="BJ126" s="21" t="s">
        <v>77</v>
      </c>
      <c r="BK126" s="160">
        <f>ROUND(I126*H126,2)</f>
        <v>0</v>
      </c>
      <c r="BL126" s="21" t="s">
        <v>271</v>
      </c>
      <c r="BM126" s="21" t="s">
        <v>1702</v>
      </c>
    </row>
    <row r="127" spans="2:65" s="1" customFormat="1" ht="16.5" customHeight="1">
      <c r="B127" s="149"/>
      <c r="C127" s="150" t="s">
        <v>314</v>
      </c>
      <c r="D127" s="150" t="s">
        <v>131</v>
      </c>
      <c r="E127" s="151" t="s">
        <v>1703</v>
      </c>
      <c r="F127" s="152" t="s">
        <v>1704</v>
      </c>
      <c r="G127" s="153" t="s">
        <v>317</v>
      </c>
      <c r="H127" s="154">
        <v>3</v>
      </c>
      <c r="I127" s="155"/>
      <c r="J127" s="155">
        <f>ROUND(I127*H127,2)</f>
        <v>0</v>
      </c>
      <c r="K127" s="152" t="s">
        <v>188</v>
      </c>
      <c r="L127" s="35"/>
      <c r="M127" s="156" t="s">
        <v>5</v>
      </c>
      <c r="N127" s="157" t="s">
        <v>40</v>
      </c>
      <c r="O127" s="158">
        <v>3.1E-2</v>
      </c>
      <c r="P127" s="158">
        <f>O127*H127</f>
        <v>9.2999999999999999E-2</v>
      </c>
      <c r="Q127" s="158">
        <v>2.0000000000000002E-5</v>
      </c>
      <c r="R127" s="158">
        <f>Q127*H127</f>
        <v>6.0000000000000008E-5</v>
      </c>
      <c r="S127" s="158">
        <v>0</v>
      </c>
      <c r="T127" s="159">
        <f>S127*H127</f>
        <v>0</v>
      </c>
      <c r="AR127" s="21" t="s">
        <v>271</v>
      </c>
      <c r="AT127" s="21" t="s">
        <v>131</v>
      </c>
      <c r="AU127" s="21" t="s">
        <v>79</v>
      </c>
      <c r="AY127" s="21" t="s">
        <v>129</v>
      </c>
      <c r="BE127" s="160">
        <f>IF(N127="základní",J127,0)</f>
        <v>0</v>
      </c>
      <c r="BF127" s="160">
        <f>IF(N127="snížená",J127,0)</f>
        <v>0</v>
      </c>
      <c r="BG127" s="160">
        <f>IF(N127="zákl. přenesená",J127,0)</f>
        <v>0</v>
      </c>
      <c r="BH127" s="160">
        <f>IF(N127="sníž. přenesená",J127,0)</f>
        <v>0</v>
      </c>
      <c r="BI127" s="160">
        <f>IF(N127="nulová",J127,0)</f>
        <v>0</v>
      </c>
      <c r="BJ127" s="21" t="s">
        <v>77</v>
      </c>
      <c r="BK127" s="160">
        <f>ROUND(I127*H127,2)</f>
        <v>0</v>
      </c>
      <c r="BL127" s="21" t="s">
        <v>271</v>
      </c>
      <c r="BM127" s="21" t="s">
        <v>1705</v>
      </c>
    </row>
    <row r="128" spans="2:65" s="10" customFormat="1" ht="37.35" customHeight="1">
      <c r="B128" s="137"/>
      <c r="D128" s="138" t="s">
        <v>68</v>
      </c>
      <c r="E128" s="139" t="s">
        <v>235</v>
      </c>
      <c r="F128" s="139" t="s">
        <v>1706</v>
      </c>
      <c r="J128" s="140">
        <f>BK128</f>
        <v>0</v>
      </c>
      <c r="L128" s="137"/>
      <c r="M128" s="141"/>
      <c r="N128" s="142"/>
      <c r="O128" s="142"/>
      <c r="P128" s="143">
        <f>P129</f>
        <v>14.874400000000001</v>
      </c>
      <c r="Q128" s="142"/>
      <c r="R128" s="143">
        <f>R129</f>
        <v>1.0626E-2</v>
      </c>
      <c r="S128" s="142"/>
      <c r="T128" s="144">
        <f>T129</f>
        <v>0</v>
      </c>
      <c r="AR128" s="138" t="s">
        <v>139</v>
      </c>
      <c r="AT128" s="145" t="s">
        <v>68</v>
      </c>
      <c r="AU128" s="145" t="s">
        <v>69</v>
      </c>
      <c r="AY128" s="138" t="s">
        <v>129</v>
      </c>
      <c r="BK128" s="146">
        <f>BK129</f>
        <v>0</v>
      </c>
    </row>
    <row r="129" spans="2:65" s="10" customFormat="1" ht="19.95" customHeight="1">
      <c r="B129" s="137"/>
      <c r="D129" s="138" t="s">
        <v>68</v>
      </c>
      <c r="E129" s="147" t="s">
        <v>1707</v>
      </c>
      <c r="F129" s="147" t="s">
        <v>1708</v>
      </c>
      <c r="J129" s="148">
        <f>BK129</f>
        <v>0</v>
      </c>
      <c r="L129" s="137"/>
      <c r="M129" s="141"/>
      <c r="N129" s="142"/>
      <c r="O129" s="142"/>
      <c r="P129" s="143">
        <f>SUM(P130:P141)</f>
        <v>14.874400000000001</v>
      </c>
      <c r="Q129" s="142"/>
      <c r="R129" s="143">
        <f>SUM(R130:R141)</f>
        <v>1.0626E-2</v>
      </c>
      <c r="S129" s="142"/>
      <c r="T129" s="144">
        <f>SUM(T130:T141)</f>
        <v>0</v>
      </c>
      <c r="AR129" s="138" t="s">
        <v>139</v>
      </c>
      <c r="AT129" s="145" t="s">
        <v>68</v>
      </c>
      <c r="AU129" s="145" t="s">
        <v>77</v>
      </c>
      <c r="AY129" s="138" t="s">
        <v>129</v>
      </c>
      <c r="BK129" s="146">
        <f>SUM(BK130:BK141)</f>
        <v>0</v>
      </c>
    </row>
    <row r="130" spans="2:65" s="1" customFormat="1" ht="16.5" customHeight="1">
      <c r="B130" s="149"/>
      <c r="C130" s="150" t="s">
        <v>319</v>
      </c>
      <c r="D130" s="150" t="s">
        <v>131</v>
      </c>
      <c r="E130" s="151" t="s">
        <v>1709</v>
      </c>
      <c r="F130" s="152" t="s">
        <v>1710</v>
      </c>
      <c r="G130" s="153" t="s">
        <v>134</v>
      </c>
      <c r="H130" s="154">
        <v>1</v>
      </c>
      <c r="I130" s="155"/>
      <c r="J130" s="155">
        <f>ROUND(I130*H130,2)</f>
        <v>0</v>
      </c>
      <c r="K130" s="152" t="s">
        <v>5</v>
      </c>
      <c r="L130" s="35"/>
      <c r="M130" s="156" t="s">
        <v>5</v>
      </c>
      <c r="N130" s="157" t="s">
        <v>40</v>
      </c>
      <c r="O130" s="158">
        <v>0</v>
      </c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AR130" s="21" t="s">
        <v>549</v>
      </c>
      <c r="AT130" s="21" t="s">
        <v>131</v>
      </c>
      <c r="AU130" s="21" t="s">
        <v>79</v>
      </c>
      <c r="AY130" s="21" t="s">
        <v>129</v>
      </c>
      <c r="BE130" s="160">
        <f>IF(N130="základní",J130,0)</f>
        <v>0</v>
      </c>
      <c r="BF130" s="160">
        <f>IF(N130="snížená",J130,0)</f>
        <v>0</v>
      </c>
      <c r="BG130" s="160">
        <f>IF(N130="zákl. přenesená",J130,0)</f>
        <v>0</v>
      </c>
      <c r="BH130" s="160">
        <f>IF(N130="sníž. přenesená",J130,0)</f>
        <v>0</v>
      </c>
      <c r="BI130" s="160">
        <f>IF(N130="nulová",J130,0)</f>
        <v>0</v>
      </c>
      <c r="BJ130" s="21" t="s">
        <v>77</v>
      </c>
      <c r="BK130" s="160">
        <f>ROUND(I130*H130,2)</f>
        <v>0</v>
      </c>
      <c r="BL130" s="21" t="s">
        <v>549</v>
      </c>
      <c r="BM130" s="21" t="s">
        <v>1711</v>
      </c>
    </row>
    <row r="131" spans="2:65" s="1" customFormat="1" ht="16.5" customHeight="1">
      <c r="B131" s="149"/>
      <c r="C131" s="150" t="s">
        <v>323</v>
      </c>
      <c r="D131" s="150" t="s">
        <v>131</v>
      </c>
      <c r="E131" s="151" t="s">
        <v>1712</v>
      </c>
      <c r="F131" s="152" t="s">
        <v>1713</v>
      </c>
      <c r="G131" s="153" t="s">
        <v>134</v>
      </c>
      <c r="H131" s="154">
        <v>1</v>
      </c>
      <c r="I131" s="155"/>
      <c r="J131" s="155">
        <f>ROUND(I131*H131,2)</f>
        <v>0</v>
      </c>
      <c r="K131" s="152" t="s">
        <v>5</v>
      </c>
      <c r="L131" s="35"/>
      <c r="M131" s="156" t="s">
        <v>5</v>
      </c>
      <c r="N131" s="157" t="s">
        <v>40</v>
      </c>
      <c r="O131" s="158">
        <v>0</v>
      </c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AR131" s="21" t="s">
        <v>549</v>
      </c>
      <c r="AT131" s="21" t="s">
        <v>131</v>
      </c>
      <c r="AU131" s="21" t="s">
        <v>79</v>
      </c>
      <c r="AY131" s="21" t="s">
        <v>129</v>
      </c>
      <c r="BE131" s="160">
        <f>IF(N131="základní",J131,0)</f>
        <v>0</v>
      </c>
      <c r="BF131" s="160">
        <f>IF(N131="snížená",J131,0)</f>
        <v>0</v>
      </c>
      <c r="BG131" s="160">
        <f>IF(N131="zákl. přenesená",J131,0)</f>
        <v>0</v>
      </c>
      <c r="BH131" s="160">
        <f>IF(N131="sníž. přenesená",J131,0)</f>
        <v>0</v>
      </c>
      <c r="BI131" s="160">
        <f>IF(N131="nulová",J131,0)</f>
        <v>0</v>
      </c>
      <c r="BJ131" s="21" t="s">
        <v>77</v>
      </c>
      <c r="BK131" s="160">
        <f>ROUND(I131*H131,2)</f>
        <v>0</v>
      </c>
      <c r="BL131" s="21" t="s">
        <v>549</v>
      </c>
      <c r="BM131" s="21" t="s">
        <v>1714</v>
      </c>
    </row>
    <row r="132" spans="2:65" s="1" customFormat="1" ht="25.5" customHeight="1">
      <c r="B132" s="149"/>
      <c r="C132" s="150" t="s">
        <v>327</v>
      </c>
      <c r="D132" s="150" t="s">
        <v>131</v>
      </c>
      <c r="E132" s="151" t="s">
        <v>1715</v>
      </c>
      <c r="F132" s="152" t="s">
        <v>1716</v>
      </c>
      <c r="G132" s="153" t="s">
        <v>317</v>
      </c>
      <c r="H132" s="154">
        <v>34</v>
      </c>
      <c r="I132" s="155"/>
      <c r="J132" s="155">
        <f>ROUND(I132*H132,2)</f>
        <v>0</v>
      </c>
      <c r="K132" s="152" t="s">
        <v>188</v>
      </c>
      <c r="L132" s="35"/>
      <c r="M132" s="156" t="s">
        <v>5</v>
      </c>
      <c r="N132" s="157" t="s">
        <v>40</v>
      </c>
      <c r="O132" s="158">
        <v>0.153</v>
      </c>
      <c r="P132" s="158">
        <f>O132*H132</f>
        <v>5.202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AR132" s="21" t="s">
        <v>549</v>
      </c>
      <c r="AT132" s="21" t="s">
        <v>131</v>
      </c>
      <c r="AU132" s="21" t="s">
        <v>79</v>
      </c>
      <c r="AY132" s="21" t="s">
        <v>129</v>
      </c>
      <c r="BE132" s="160">
        <f>IF(N132="základní",J132,0)</f>
        <v>0</v>
      </c>
      <c r="BF132" s="160">
        <f>IF(N132="snížená",J132,0)</f>
        <v>0</v>
      </c>
      <c r="BG132" s="160">
        <f>IF(N132="zákl. přenesená",J132,0)</f>
        <v>0</v>
      </c>
      <c r="BH132" s="160">
        <f>IF(N132="sníž. přenesená",J132,0)</f>
        <v>0</v>
      </c>
      <c r="BI132" s="160">
        <f>IF(N132="nulová",J132,0)</f>
        <v>0</v>
      </c>
      <c r="BJ132" s="21" t="s">
        <v>77</v>
      </c>
      <c r="BK132" s="160">
        <f>ROUND(I132*H132,2)</f>
        <v>0</v>
      </c>
      <c r="BL132" s="21" t="s">
        <v>549</v>
      </c>
      <c r="BM132" s="21" t="s">
        <v>1717</v>
      </c>
    </row>
    <row r="133" spans="2:65" s="1" customFormat="1" ht="16.5" customHeight="1">
      <c r="B133" s="149"/>
      <c r="C133" s="172" t="s">
        <v>331</v>
      </c>
      <c r="D133" s="172" t="s">
        <v>235</v>
      </c>
      <c r="E133" s="173" t="s">
        <v>1718</v>
      </c>
      <c r="F133" s="174" t="s">
        <v>1719</v>
      </c>
      <c r="G133" s="175" t="s">
        <v>317</v>
      </c>
      <c r="H133" s="176">
        <v>35.700000000000003</v>
      </c>
      <c r="I133" s="177"/>
      <c r="J133" s="177">
        <f>ROUND(I133*H133,2)</f>
        <v>0</v>
      </c>
      <c r="K133" s="174" t="s">
        <v>188</v>
      </c>
      <c r="L133" s="178"/>
      <c r="M133" s="179" t="s">
        <v>5</v>
      </c>
      <c r="N133" s="180" t="s">
        <v>40</v>
      </c>
      <c r="O133" s="158">
        <v>0</v>
      </c>
      <c r="P133" s="158">
        <f>O133*H133</f>
        <v>0</v>
      </c>
      <c r="Q133" s="158">
        <v>2.7999999999999998E-4</v>
      </c>
      <c r="R133" s="158">
        <f>Q133*H133</f>
        <v>9.9959999999999997E-3</v>
      </c>
      <c r="S133" s="158">
        <v>0</v>
      </c>
      <c r="T133" s="159">
        <f>S133*H133</f>
        <v>0</v>
      </c>
      <c r="AR133" s="21" t="s">
        <v>880</v>
      </c>
      <c r="AT133" s="21" t="s">
        <v>235</v>
      </c>
      <c r="AU133" s="21" t="s">
        <v>79</v>
      </c>
      <c r="AY133" s="21" t="s">
        <v>129</v>
      </c>
      <c r="BE133" s="160">
        <f>IF(N133="základní",J133,0)</f>
        <v>0</v>
      </c>
      <c r="BF133" s="160">
        <f>IF(N133="snížená",J133,0)</f>
        <v>0</v>
      </c>
      <c r="BG133" s="160">
        <f>IF(N133="zákl. přenesená",J133,0)</f>
        <v>0</v>
      </c>
      <c r="BH133" s="160">
        <f>IF(N133="sníž. přenesená",J133,0)</f>
        <v>0</v>
      </c>
      <c r="BI133" s="160">
        <f>IF(N133="nulová",J133,0)</f>
        <v>0</v>
      </c>
      <c r="BJ133" s="21" t="s">
        <v>77</v>
      </c>
      <c r="BK133" s="160">
        <f>ROUND(I133*H133,2)</f>
        <v>0</v>
      </c>
      <c r="BL133" s="21" t="s">
        <v>880</v>
      </c>
      <c r="BM133" s="21" t="s">
        <v>1720</v>
      </c>
    </row>
    <row r="134" spans="2:65" s="11" customFormat="1">
      <c r="B134" s="164"/>
      <c r="D134" s="165" t="s">
        <v>190</v>
      </c>
      <c r="F134" s="167" t="s">
        <v>1721</v>
      </c>
      <c r="H134" s="168">
        <v>35.700000000000003</v>
      </c>
      <c r="L134" s="164"/>
      <c r="M134" s="169"/>
      <c r="N134" s="170"/>
      <c r="O134" s="170"/>
      <c r="P134" s="170"/>
      <c r="Q134" s="170"/>
      <c r="R134" s="170"/>
      <c r="S134" s="170"/>
      <c r="T134" s="171"/>
      <c r="AT134" s="166" t="s">
        <v>190</v>
      </c>
      <c r="AU134" s="166" t="s">
        <v>79</v>
      </c>
      <c r="AV134" s="11" t="s">
        <v>79</v>
      </c>
      <c r="AW134" s="11" t="s">
        <v>6</v>
      </c>
      <c r="AX134" s="11" t="s">
        <v>77</v>
      </c>
      <c r="AY134" s="166" t="s">
        <v>129</v>
      </c>
    </row>
    <row r="135" spans="2:65" s="1" customFormat="1" ht="25.5" customHeight="1">
      <c r="B135" s="149"/>
      <c r="C135" s="150" t="s">
        <v>335</v>
      </c>
      <c r="D135" s="150" t="s">
        <v>131</v>
      </c>
      <c r="E135" s="151" t="s">
        <v>1722</v>
      </c>
      <c r="F135" s="152" t="s">
        <v>1723</v>
      </c>
      <c r="G135" s="153" t="s">
        <v>134</v>
      </c>
      <c r="H135" s="154">
        <v>8</v>
      </c>
      <c r="I135" s="155"/>
      <c r="J135" s="155">
        <f>ROUND(I135*H135,2)</f>
        <v>0</v>
      </c>
      <c r="K135" s="152" t="s">
        <v>188</v>
      </c>
      <c r="L135" s="35"/>
      <c r="M135" s="156" t="s">
        <v>5</v>
      </c>
      <c r="N135" s="157" t="s">
        <v>40</v>
      </c>
      <c r="O135" s="158">
        <v>0.38200000000000001</v>
      </c>
      <c r="P135" s="158">
        <f>O135*H135</f>
        <v>3.056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AR135" s="21" t="s">
        <v>549</v>
      </c>
      <c r="AT135" s="21" t="s">
        <v>131</v>
      </c>
      <c r="AU135" s="21" t="s">
        <v>79</v>
      </c>
      <c r="AY135" s="21" t="s">
        <v>129</v>
      </c>
      <c r="BE135" s="160">
        <f>IF(N135="základní",J135,0)</f>
        <v>0</v>
      </c>
      <c r="BF135" s="160">
        <f>IF(N135="snížená",J135,0)</f>
        <v>0</v>
      </c>
      <c r="BG135" s="160">
        <f>IF(N135="zákl. přenesená",J135,0)</f>
        <v>0</v>
      </c>
      <c r="BH135" s="160">
        <f>IF(N135="sníž. přenesená",J135,0)</f>
        <v>0</v>
      </c>
      <c r="BI135" s="160">
        <f>IF(N135="nulová",J135,0)</f>
        <v>0</v>
      </c>
      <c r="BJ135" s="21" t="s">
        <v>77</v>
      </c>
      <c r="BK135" s="160">
        <f>ROUND(I135*H135,2)</f>
        <v>0</v>
      </c>
      <c r="BL135" s="21" t="s">
        <v>549</v>
      </c>
      <c r="BM135" s="21" t="s">
        <v>1724</v>
      </c>
    </row>
    <row r="136" spans="2:65" s="1" customFormat="1" ht="16.5" customHeight="1">
      <c r="B136" s="149"/>
      <c r="C136" s="172" t="s">
        <v>86</v>
      </c>
      <c r="D136" s="172" t="s">
        <v>235</v>
      </c>
      <c r="E136" s="173" t="s">
        <v>1725</v>
      </c>
      <c r="F136" s="174" t="s">
        <v>1726</v>
      </c>
      <c r="G136" s="175" t="s">
        <v>134</v>
      </c>
      <c r="H136" s="176">
        <v>5</v>
      </c>
      <c r="I136" s="177"/>
      <c r="J136" s="177">
        <f>ROUND(I136*H136,2)</f>
        <v>0</v>
      </c>
      <c r="K136" s="174" t="s">
        <v>188</v>
      </c>
      <c r="L136" s="178"/>
      <c r="M136" s="179" t="s">
        <v>5</v>
      </c>
      <c r="N136" s="180" t="s">
        <v>40</v>
      </c>
      <c r="O136" s="158">
        <v>0</v>
      </c>
      <c r="P136" s="158">
        <f>O136*H136</f>
        <v>0</v>
      </c>
      <c r="Q136" s="158">
        <v>9.0000000000000006E-5</v>
      </c>
      <c r="R136" s="158">
        <f>Q136*H136</f>
        <v>4.5000000000000004E-4</v>
      </c>
      <c r="S136" s="158">
        <v>0</v>
      </c>
      <c r="T136" s="159">
        <f>S136*H136</f>
        <v>0</v>
      </c>
      <c r="AR136" s="21" t="s">
        <v>880</v>
      </c>
      <c r="AT136" s="21" t="s">
        <v>235</v>
      </c>
      <c r="AU136" s="21" t="s">
        <v>79</v>
      </c>
      <c r="AY136" s="21" t="s">
        <v>129</v>
      </c>
      <c r="BE136" s="160">
        <f>IF(N136="základní",J136,0)</f>
        <v>0</v>
      </c>
      <c r="BF136" s="160">
        <f>IF(N136="snížená",J136,0)</f>
        <v>0</v>
      </c>
      <c r="BG136" s="160">
        <f>IF(N136="zákl. přenesená",J136,0)</f>
        <v>0</v>
      </c>
      <c r="BH136" s="160">
        <f>IF(N136="sníž. přenesená",J136,0)</f>
        <v>0</v>
      </c>
      <c r="BI136" s="160">
        <f>IF(N136="nulová",J136,0)</f>
        <v>0</v>
      </c>
      <c r="BJ136" s="21" t="s">
        <v>77</v>
      </c>
      <c r="BK136" s="160">
        <f>ROUND(I136*H136,2)</f>
        <v>0</v>
      </c>
      <c r="BL136" s="21" t="s">
        <v>880</v>
      </c>
      <c r="BM136" s="21" t="s">
        <v>1727</v>
      </c>
    </row>
    <row r="137" spans="2:65" s="1" customFormat="1" ht="16.5" customHeight="1">
      <c r="B137" s="149"/>
      <c r="C137" s="172" t="s">
        <v>345</v>
      </c>
      <c r="D137" s="172" t="s">
        <v>235</v>
      </c>
      <c r="E137" s="173" t="s">
        <v>1728</v>
      </c>
      <c r="F137" s="174" t="s">
        <v>1729</v>
      </c>
      <c r="G137" s="175" t="s">
        <v>134</v>
      </c>
      <c r="H137" s="176">
        <v>3</v>
      </c>
      <c r="I137" s="177"/>
      <c r="J137" s="177">
        <f>ROUND(I137*H137,2)</f>
        <v>0</v>
      </c>
      <c r="K137" s="174" t="s">
        <v>188</v>
      </c>
      <c r="L137" s="178"/>
      <c r="M137" s="179" t="s">
        <v>5</v>
      </c>
      <c r="N137" s="180" t="s">
        <v>40</v>
      </c>
      <c r="O137" s="158">
        <v>0</v>
      </c>
      <c r="P137" s="158">
        <f>O137*H137</f>
        <v>0</v>
      </c>
      <c r="Q137" s="158">
        <v>6.0000000000000002E-5</v>
      </c>
      <c r="R137" s="158">
        <f>Q137*H137</f>
        <v>1.8000000000000001E-4</v>
      </c>
      <c r="S137" s="158">
        <v>0</v>
      </c>
      <c r="T137" s="159">
        <f>S137*H137</f>
        <v>0</v>
      </c>
      <c r="AR137" s="21" t="s">
        <v>880</v>
      </c>
      <c r="AT137" s="21" t="s">
        <v>235</v>
      </c>
      <c r="AU137" s="21" t="s">
        <v>79</v>
      </c>
      <c r="AY137" s="21" t="s">
        <v>129</v>
      </c>
      <c r="BE137" s="160">
        <f>IF(N137="základní",J137,0)</f>
        <v>0</v>
      </c>
      <c r="BF137" s="160">
        <f>IF(N137="snížená",J137,0)</f>
        <v>0</v>
      </c>
      <c r="BG137" s="160">
        <f>IF(N137="zákl. přenesená",J137,0)</f>
        <v>0</v>
      </c>
      <c r="BH137" s="160">
        <f>IF(N137="sníž. přenesená",J137,0)</f>
        <v>0</v>
      </c>
      <c r="BI137" s="160">
        <f>IF(N137="nulová",J137,0)</f>
        <v>0</v>
      </c>
      <c r="BJ137" s="21" t="s">
        <v>77</v>
      </c>
      <c r="BK137" s="160">
        <f>ROUND(I137*H137,2)</f>
        <v>0</v>
      </c>
      <c r="BL137" s="21" t="s">
        <v>880</v>
      </c>
      <c r="BM137" s="21" t="s">
        <v>1730</v>
      </c>
    </row>
    <row r="138" spans="2:65" s="1" customFormat="1" ht="16.5" customHeight="1">
      <c r="B138" s="149"/>
      <c r="C138" s="150" t="s">
        <v>350</v>
      </c>
      <c r="D138" s="150" t="s">
        <v>131</v>
      </c>
      <c r="E138" s="151" t="s">
        <v>1731</v>
      </c>
      <c r="F138" s="152" t="s">
        <v>1732</v>
      </c>
      <c r="G138" s="153" t="s">
        <v>317</v>
      </c>
      <c r="H138" s="154">
        <v>10.199999999999999</v>
      </c>
      <c r="I138" s="155"/>
      <c r="J138" s="155">
        <f>ROUND(I138*H138,2)</f>
        <v>0</v>
      </c>
      <c r="K138" s="152" t="s">
        <v>188</v>
      </c>
      <c r="L138" s="35"/>
      <c r="M138" s="156" t="s">
        <v>5</v>
      </c>
      <c r="N138" s="157" t="s">
        <v>40</v>
      </c>
      <c r="O138" s="158">
        <v>0.54200000000000004</v>
      </c>
      <c r="P138" s="158">
        <f>O138*H138</f>
        <v>5.5284000000000004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AR138" s="21" t="s">
        <v>549</v>
      </c>
      <c r="AT138" s="21" t="s">
        <v>131</v>
      </c>
      <c r="AU138" s="21" t="s">
        <v>79</v>
      </c>
      <c r="AY138" s="21" t="s">
        <v>129</v>
      </c>
      <c r="BE138" s="160">
        <f>IF(N138="základní",J138,0)</f>
        <v>0</v>
      </c>
      <c r="BF138" s="160">
        <f>IF(N138="snížená",J138,0)</f>
        <v>0</v>
      </c>
      <c r="BG138" s="160">
        <f>IF(N138="zákl. přenesená",J138,0)</f>
        <v>0</v>
      </c>
      <c r="BH138" s="160">
        <f>IF(N138="sníž. přenesená",J138,0)</f>
        <v>0</v>
      </c>
      <c r="BI138" s="160">
        <f>IF(N138="nulová",J138,0)</f>
        <v>0</v>
      </c>
      <c r="BJ138" s="21" t="s">
        <v>77</v>
      </c>
      <c r="BK138" s="160">
        <f>ROUND(I138*H138,2)</f>
        <v>0</v>
      </c>
      <c r="BL138" s="21" t="s">
        <v>549</v>
      </c>
      <c r="BM138" s="21" t="s">
        <v>1733</v>
      </c>
    </row>
    <row r="139" spans="2:65" s="11" customFormat="1">
      <c r="B139" s="164"/>
      <c r="D139" s="165" t="s">
        <v>190</v>
      </c>
      <c r="F139" s="167" t="s">
        <v>1734</v>
      </c>
      <c r="H139" s="168">
        <v>10.199999999999999</v>
      </c>
      <c r="L139" s="164"/>
      <c r="M139" s="169"/>
      <c r="N139" s="170"/>
      <c r="O139" s="170"/>
      <c r="P139" s="170"/>
      <c r="Q139" s="170"/>
      <c r="R139" s="170"/>
      <c r="S139" s="170"/>
      <c r="T139" s="171"/>
      <c r="AT139" s="166" t="s">
        <v>190</v>
      </c>
      <c r="AU139" s="166" t="s">
        <v>79</v>
      </c>
      <c r="AV139" s="11" t="s">
        <v>79</v>
      </c>
      <c r="AW139" s="11" t="s">
        <v>6</v>
      </c>
      <c r="AX139" s="11" t="s">
        <v>77</v>
      </c>
      <c r="AY139" s="166" t="s">
        <v>129</v>
      </c>
    </row>
    <row r="140" spans="2:65" s="1" customFormat="1" ht="16.5" customHeight="1">
      <c r="B140" s="149"/>
      <c r="C140" s="150" t="s">
        <v>355</v>
      </c>
      <c r="D140" s="150" t="s">
        <v>131</v>
      </c>
      <c r="E140" s="151" t="s">
        <v>1735</v>
      </c>
      <c r="F140" s="152" t="s">
        <v>1736</v>
      </c>
      <c r="G140" s="153" t="s">
        <v>317</v>
      </c>
      <c r="H140" s="154">
        <v>34</v>
      </c>
      <c r="I140" s="155"/>
      <c r="J140" s="155">
        <f>ROUND(I140*H140,2)</f>
        <v>0</v>
      </c>
      <c r="K140" s="152" t="s">
        <v>1668</v>
      </c>
      <c r="L140" s="35"/>
      <c r="M140" s="156" t="s">
        <v>5</v>
      </c>
      <c r="N140" s="157" t="s">
        <v>40</v>
      </c>
      <c r="O140" s="158">
        <v>1.7999999999999999E-2</v>
      </c>
      <c r="P140" s="158">
        <f>O140*H140</f>
        <v>0.61199999999999999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AR140" s="21" t="s">
        <v>549</v>
      </c>
      <c r="AT140" s="21" t="s">
        <v>131</v>
      </c>
      <c r="AU140" s="21" t="s">
        <v>79</v>
      </c>
      <c r="AY140" s="21" t="s">
        <v>129</v>
      </c>
      <c r="BE140" s="160">
        <f>IF(N140="základní",J140,0)</f>
        <v>0</v>
      </c>
      <c r="BF140" s="160">
        <f>IF(N140="snížená",J140,0)</f>
        <v>0</v>
      </c>
      <c r="BG140" s="160">
        <f>IF(N140="zákl. přenesená",J140,0)</f>
        <v>0</v>
      </c>
      <c r="BH140" s="160">
        <f>IF(N140="sníž. přenesená",J140,0)</f>
        <v>0</v>
      </c>
      <c r="BI140" s="160">
        <f>IF(N140="nulová",J140,0)</f>
        <v>0</v>
      </c>
      <c r="BJ140" s="21" t="s">
        <v>77</v>
      </c>
      <c r="BK140" s="160">
        <f>ROUND(I140*H140,2)</f>
        <v>0</v>
      </c>
      <c r="BL140" s="21" t="s">
        <v>549</v>
      </c>
      <c r="BM140" s="21" t="s">
        <v>1737</v>
      </c>
    </row>
    <row r="141" spans="2:65" s="1" customFormat="1" ht="16.5" customHeight="1">
      <c r="B141" s="149"/>
      <c r="C141" s="150" t="s">
        <v>360</v>
      </c>
      <c r="D141" s="150" t="s">
        <v>131</v>
      </c>
      <c r="E141" s="151" t="s">
        <v>1738</v>
      </c>
      <c r="F141" s="152" t="s">
        <v>1739</v>
      </c>
      <c r="G141" s="153" t="s">
        <v>317</v>
      </c>
      <c r="H141" s="154">
        <v>34</v>
      </c>
      <c r="I141" s="155"/>
      <c r="J141" s="155">
        <f>ROUND(I141*H141,2)</f>
        <v>0</v>
      </c>
      <c r="K141" s="152" t="s">
        <v>1668</v>
      </c>
      <c r="L141" s="35"/>
      <c r="M141" s="156" t="s">
        <v>5</v>
      </c>
      <c r="N141" s="157" t="s">
        <v>40</v>
      </c>
      <c r="O141" s="158">
        <v>1.4E-2</v>
      </c>
      <c r="P141" s="158">
        <f>O141*H141</f>
        <v>0.47600000000000003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AR141" s="21" t="s">
        <v>549</v>
      </c>
      <c r="AT141" s="21" t="s">
        <v>131</v>
      </c>
      <c r="AU141" s="21" t="s">
        <v>79</v>
      </c>
      <c r="AY141" s="21" t="s">
        <v>129</v>
      </c>
      <c r="BE141" s="160">
        <f>IF(N141="základní",J141,0)</f>
        <v>0</v>
      </c>
      <c r="BF141" s="160">
        <f>IF(N141="snížená",J141,0)</f>
        <v>0</v>
      </c>
      <c r="BG141" s="160">
        <f>IF(N141="zákl. přenesená",J141,0)</f>
        <v>0</v>
      </c>
      <c r="BH141" s="160">
        <f>IF(N141="sníž. přenesená",J141,0)</f>
        <v>0</v>
      </c>
      <c r="BI141" s="160">
        <f>IF(N141="nulová",J141,0)</f>
        <v>0</v>
      </c>
      <c r="BJ141" s="21" t="s">
        <v>77</v>
      </c>
      <c r="BK141" s="160">
        <f>ROUND(I141*H141,2)</f>
        <v>0</v>
      </c>
      <c r="BL141" s="21" t="s">
        <v>549</v>
      </c>
      <c r="BM141" s="21" t="s">
        <v>1740</v>
      </c>
    </row>
    <row r="142" spans="2:65" s="10" customFormat="1" ht="37.35" customHeight="1">
      <c r="B142" s="137"/>
      <c r="D142" s="138" t="s">
        <v>68</v>
      </c>
      <c r="E142" s="139" t="s">
        <v>75</v>
      </c>
      <c r="F142" s="139" t="s">
        <v>130</v>
      </c>
      <c r="J142" s="140">
        <f>BK142</f>
        <v>0</v>
      </c>
      <c r="L142" s="137"/>
      <c r="M142" s="141"/>
      <c r="N142" s="142"/>
      <c r="O142" s="142"/>
      <c r="P142" s="143">
        <f>P143</f>
        <v>0</v>
      </c>
      <c r="Q142" s="142"/>
      <c r="R142" s="143">
        <f>R143</f>
        <v>0</v>
      </c>
      <c r="S142" s="142"/>
      <c r="T142" s="144">
        <f>T143</f>
        <v>0</v>
      </c>
      <c r="AR142" s="138" t="s">
        <v>146</v>
      </c>
      <c r="AT142" s="145" t="s">
        <v>68</v>
      </c>
      <c r="AU142" s="145" t="s">
        <v>69</v>
      </c>
      <c r="AY142" s="138" t="s">
        <v>129</v>
      </c>
      <c r="BK142" s="146">
        <f>BK143</f>
        <v>0</v>
      </c>
    </row>
    <row r="143" spans="2:65" s="10" customFormat="1" ht="19.95" customHeight="1">
      <c r="B143" s="137"/>
      <c r="D143" s="138" t="s">
        <v>68</v>
      </c>
      <c r="E143" s="147" t="s">
        <v>1741</v>
      </c>
      <c r="F143" s="147" t="s">
        <v>1742</v>
      </c>
      <c r="J143" s="148">
        <f>BK143</f>
        <v>0</v>
      </c>
      <c r="L143" s="137"/>
      <c r="M143" s="141"/>
      <c r="N143" s="142"/>
      <c r="O143" s="142"/>
      <c r="P143" s="143">
        <f>P144</f>
        <v>0</v>
      </c>
      <c r="Q143" s="142"/>
      <c r="R143" s="143">
        <f>R144</f>
        <v>0</v>
      </c>
      <c r="S143" s="142"/>
      <c r="T143" s="144">
        <f>T144</f>
        <v>0</v>
      </c>
      <c r="AR143" s="138" t="s">
        <v>146</v>
      </c>
      <c r="AT143" s="145" t="s">
        <v>68</v>
      </c>
      <c r="AU143" s="145" t="s">
        <v>77</v>
      </c>
      <c r="AY143" s="138" t="s">
        <v>129</v>
      </c>
      <c r="BK143" s="146">
        <f>BK144</f>
        <v>0</v>
      </c>
    </row>
    <row r="144" spans="2:65" s="1" customFormat="1" ht="16.5" customHeight="1">
      <c r="B144" s="149"/>
      <c r="C144" s="150" t="s">
        <v>365</v>
      </c>
      <c r="D144" s="150" t="s">
        <v>131</v>
      </c>
      <c r="E144" s="151" t="s">
        <v>1743</v>
      </c>
      <c r="F144" s="152" t="s">
        <v>1744</v>
      </c>
      <c r="G144" s="153" t="s">
        <v>1745</v>
      </c>
      <c r="H144" s="154">
        <v>1</v>
      </c>
      <c r="I144" s="155"/>
      <c r="J144" s="155">
        <f>ROUND(I144*H144,2)</f>
        <v>0</v>
      </c>
      <c r="K144" s="152" t="s">
        <v>1668</v>
      </c>
      <c r="L144" s="35"/>
      <c r="M144" s="156" t="s">
        <v>5</v>
      </c>
      <c r="N144" s="161" t="s">
        <v>40</v>
      </c>
      <c r="O144" s="162">
        <v>0</v>
      </c>
      <c r="P144" s="162">
        <f>O144*H144</f>
        <v>0</v>
      </c>
      <c r="Q144" s="162">
        <v>0</v>
      </c>
      <c r="R144" s="162">
        <f>Q144*H144</f>
        <v>0</v>
      </c>
      <c r="S144" s="162">
        <v>0</v>
      </c>
      <c r="T144" s="163">
        <f>S144*H144</f>
        <v>0</v>
      </c>
      <c r="AR144" s="21" t="s">
        <v>1746</v>
      </c>
      <c r="AT144" s="21" t="s">
        <v>131</v>
      </c>
      <c r="AU144" s="21" t="s">
        <v>79</v>
      </c>
      <c r="AY144" s="21" t="s">
        <v>129</v>
      </c>
      <c r="BE144" s="160">
        <f>IF(N144="základní",J144,0)</f>
        <v>0</v>
      </c>
      <c r="BF144" s="160">
        <f>IF(N144="snížená",J144,0)</f>
        <v>0</v>
      </c>
      <c r="BG144" s="160">
        <f>IF(N144="zákl. přenesená",J144,0)</f>
        <v>0</v>
      </c>
      <c r="BH144" s="160">
        <f>IF(N144="sníž. přenesená",J144,0)</f>
        <v>0</v>
      </c>
      <c r="BI144" s="160">
        <f>IF(N144="nulová",J144,0)</f>
        <v>0</v>
      </c>
      <c r="BJ144" s="21" t="s">
        <v>77</v>
      </c>
      <c r="BK144" s="160">
        <f>ROUND(I144*H144,2)</f>
        <v>0</v>
      </c>
      <c r="BL144" s="21" t="s">
        <v>1746</v>
      </c>
      <c r="BM144" s="21" t="s">
        <v>1747</v>
      </c>
    </row>
    <row r="145" spans="2:12" s="1" customFormat="1" ht="6.9" customHeight="1">
      <c r="B145" s="50"/>
      <c r="C145" s="51"/>
      <c r="D145" s="51"/>
      <c r="E145" s="51"/>
      <c r="F145" s="51"/>
      <c r="G145" s="51"/>
      <c r="H145" s="51"/>
      <c r="I145" s="51"/>
      <c r="J145" s="51"/>
      <c r="K145" s="51"/>
      <c r="L145" s="35"/>
    </row>
  </sheetData>
  <autoFilter ref="C87:K144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3"/>
  <sheetViews>
    <sheetView showGridLines="0" workbookViewId="0">
      <pane ySplit="1" topLeftCell="A2" activePane="bottomLeft" state="frozen"/>
      <selection pane="bottomLeft" activeCell="D4" sqref="D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91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1748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ROUND(J84,2)</f>
        <v>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ROUND(SUM(BE84:BE152), 2)</f>
        <v>0</v>
      </c>
      <c r="G30" s="36"/>
      <c r="H30" s="36"/>
      <c r="I30" s="104">
        <v>0.21</v>
      </c>
      <c r="J30" s="103">
        <f>ROUND(ROUND((SUM(BE84:BE152)), 2)*I30, 2)</f>
        <v>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ROUND(SUM(BF84:BF152), 2)</f>
        <v>0</v>
      </c>
      <c r="G31" s="36"/>
      <c r="H31" s="36"/>
      <c r="I31" s="104">
        <v>0.15</v>
      </c>
      <c r="J31" s="103">
        <f>ROUND(ROUND((SUM(BF84:BF152)),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ROUND(SUM(BG84:BG152),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ROUND(SUM(BH84:BH152),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ROUND(SUM(BI84:BI152),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40 - UT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J84</f>
        <v>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168</v>
      </c>
      <c r="E57" s="119"/>
      <c r="F57" s="119"/>
      <c r="G57" s="119"/>
      <c r="H57" s="119"/>
      <c r="I57" s="119"/>
      <c r="J57" s="120">
        <f>J85</f>
        <v>0</v>
      </c>
      <c r="K57" s="121"/>
    </row>
    <row r="58" spans="2:47" s="8" customFormat="1" ht="19.95" customHeight="1">
      <c r="B58" s="122"/>
      <c r="C58" s="123"/>
      <c r="D58" s="124" t="s">
        <v>170</v>
      </c>
      <c r="E58" s="125"/>
      <c r="F58" s="125"/>
      <c r="G58" s="125"/>
      <c r="H58" s="125"/>
      <c r="I58" s="125"/>
      <c r="J58" s="126">
        <f>J86</f>
        <v>0</v>
      </c>
      <c r="K58" s="127"/>
    </row>
    <row r="59" spans="2:47" s="8" customFormat="1" ht="19.95" customHeight="1">
      <c r="B59" s="122"/>
      <c r="C59" s="123"/>
      <c r="D59" s="124" t="s">
        <v>1749</v>
      </c>
      <c r="E59" s="125"/>
      <c r="F59" s="125"/>
      <c r="G59" s="125"/>
      <c r="H59" s="125"/>
      <c r="I59" s="125"/>
      <c r="J59" s="126">
        <f>J95</f>
        <v>0</v>
      </c>
      <c r="K59" s="127"/>
    </row>
    <row r="60" spans="2:47" s="8" customFormat="1" ht="19.95" customHeight="1">
      <c r="B60" s="122"/>
      <c r="C60" s="123"/>
      <c r="D60" s="124" t="s">
        <v>1750</v>
      </c>
      <c r="E60" s="125"/>
      <c r="F60" s="125"/>
      <c r="G60" s="125"/>
      <c r="H60" s="125"/>
      <c r="I60" s="125"/>
      <c r="J60" s="126">
        <f>J102</f>
        <v>0</v>
      </c>
      <c r="K60" s="127"/>
    </row>
    <row r="61" spans="2:47" s="8" customFormat="1" ht="19.95" customHeight="1">
      <c r="B61" s="122"/>
      <c r="C61" s="123"/>
      <c r="D61" s="124" t="s">
        <v>1751</v>
      </c>
      <c r="E61" s="125"/>
      <c r="F61" s="125"/>
      <c r="G61" s="125"/>
      <c r="H61" s="125"/>
      <c r="I61" s="125"/>
      <c r="J61" s="126">
        <f>J106</f>
        <v>0</v>
      </c>
      <c r="K61" s="127"/>
    </row>
    <row r="62" spans="2:47" s="8" customFormat="1" ht="19.95" customHeight="1">
      <c r="B62" s="122"/>
      <c r="C62" s="123"/>
      <c r="D62" s="124" t="s">
        <v>1752</v>
      </c>
      <c r="E62" s="125"/>
      <c r="F62" s="125"/>
      <c r="G62" s="125"/>
      <c r="H62" s="125"/>
      <c r="I62" s="125"/>
      <c r="J62" s="126">
        <f>J119</f>
        <v>0</v>
      </c>
      <c r="K62" s="127"/>
    </row>
    <row r="63" spans="2:47" s="8" customFormat="1" ht="19.95" customHeight="1">
      <c r="B63" s="122"/>
      <c r="C63" s="123"/>
      <c r="D63" s="124" t="s">
        <v>1753</v>
      </c>
      <c r="E63" s="125"/>
      <c r="F63" s="125"/>
      <c r="G63" s="125"/>
      <c r="H63" s="125"/>
      <c r="I63" s="125"/>
      <c r="J63" s="126">
        <f>J135</f>
        <v>0</v>
      </c>
      <c r="K63" s="127"/>
    </row>
    <row r="64" spans="2:47" s="7" customFormat="1" ht="24.9" customHeight="1">
      <c r="B64" s="116"/>
      <c r="C64" s="117"/>
      <c r="D64" s="118" t="s">
        <v>110</v>
      </c>
      <c r="E64" s="119"/>
      <c r="F64" s="119"/>
      <c r="G64" s="119"/>
      <c r="H64" s="119"/>
      <c r="I64" s="119"/>
      <c r="J64" s="120">
        <f>J150</f>
        <v>0</v>
      </c>
      <c r="K64" s="121"/>
    </row>
    <row r="65" spans="2:12" s="1" customFormat="1" ht="21.75" customHeight="1">
      <c r="B65" s="35"/>
      <c r="C65" s="36"/>
      <c r="D65" s="36"/>
      <c r="E65" s="36"/>
      <c r="F65" s="36"/>
      <c r="G65" s="36"/>
      <c r="H65" s="36"/>
      <c r="I65" s="36"/>
      <c r="J65" s="36"/>
      <c r="K65" s="39"/>
    </row>
    <row r="66" spans="2:12" s="1" customFormat="1" ht="6.9" customHeight="1">
      <c r="B66" s="50"/>
      <c r="C66" s="51"/>
      <c r="D66" s="51"/>
      <c r="E66" s="51"/>
      <c r="F66" s="51"/>
      <c r="G66" s="51"/>
      <c r="H66" s="51"/>
      <c r="I66" s="51"/>
      <c r="J66" s="51"/>
      <c r="K66" s="52"/>
    </row>
    <row r="70" spans="2:12" s="1" customFormat="1" ht="6.9" customHeight="1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35"/>
    </row>
    <row r="71" spans="2:12" s="1" customFormat="1" ht="36.9" customHeight="1">
      <c r="B71" s="35"/>
      <c r="C71" s="55" t="s">
        <v>112</v>
      </c>
      <c r="L71" s="35"/>
    </row>
    <row r="72" spans="2:12" s="1" customFormat="1" ht="6.9" customHeight="1">
      <c r="B72" s="35"/>
      <c r="L72" s="35"/>
    </row>
    <row r="73" spans="2:12" s="1" customFormat="1" ht="14.4" customHeight="1">
      <c r="B73" s="35"/>
      <c r="C73" s="57" t="s">
        <v>16</v>
      </c>
      <c r="L73" s="35"/>
    </row>
    <row r="74" spans="2:12" s="1" customFormat="1" ht="16.5" customHeight="1">
      <c r="B74" s="35"/>
      <c r="E74" s="296" t="str">
        <f>E7</f>
        <v>Sportovní kabiny s klubovnou Stará Voda</v>
      </c>
      <c r="F74" s="297"/>
      <c r="G74" s="297"/>
      <c r="H74" s="297"/>
      <c r="L74" s="35"/>
    </row>
    <row r="75" spans="2:12" s="1" customFormat="1" ht="14.4" customHeight="1">
      <c r="B75" s="35"/>
      <c r="C75" s="57" t="s">
        <v>103</v>
      </c>
      <c r="L75" s="35"/>
    </row>
    <row r="76" spans="2:12" s="1" customFormat="1" ht="17.25" customHeight="1">
      <c r="B76" s="35"/>
      <c r="E76" s="276" t="str">
        <f>E9</f>
        <v>40 - UT</v>
      </c>
      <c r="F76" s="298"/>
      <c r="G76" s="298"/>
      <c r="H76" s="298"/>
      <c r="L76" s="35"/>
    </row>
    <row r="77" spans="2:12" s="1" customFormat="1" ht="6.9" customHeight="1">
      <c r="B77" s="35"/>
      <c r="L77" s="35"/>
    </row>
    <row r="78" spans="2:12" s="1" customFormat="1" ht="18" customHeight="1">
      <c r="B78" s="35"/>
      <c r="C78" s="57" t="s">
        <v>20</v>
      </c>
      <c r="F78" s="128" t="str">
        <f>F12</f>
        <v>Stará Voda</v>
      </c>
      <c r="I78" s="57" t="s">
        <v>22</v>
      </c>
      <c r="J78" s="61" t="str">
        <f>IF(J12="","",J12)</f>
        <v>8. 9. 2018</v>
      </c>
      <c r="L78" s="35"/>
    </row>
    <row r="79" spans="2:12" s="1" customFormat="1" ht="6.9" customHeight="1">
      <c r="B79" s="35"/>
      <c r="L79" s="35"/>
    </row>
    <row r="80" spans="2:12" s="1" customFormat="1" ht="13.2">
      <c r="B80" s="35"/>
      <c r="C80" s="57" t="s">
        <v>24</v>
      </c>
      <c r="F80" s="128" t="str">
        <f>E15</f>
        <v>Obec Stará Voda</v>
      </c>
      <c r="I80" s="57" t="s">
        <v>30</v>
      </c>
      <c r="J80" s="128" t="str">
        <f>E21</f>
        <v>ing.Janečková Zuzana</v>
      </c>
      <c r="L80" s="35"/>
    </row>
    <row r="81" spans="2:65" s="1" customFormat="1" ht="14.4" customHeight="1">
      <c r="B81" s="35"/>
      <c r="C81" s="57" t="s">
        <v>28</v>
      </c>
      <c r="F81" s="128" t="str">
        <f>IF(E18="","",E18)</f>
        <v xml:space="preserve"> </v>
      </c>
      <c r="L81" s="35"/>
    </row>
    <row r="82" spans="2:65" s="1" customFormat="1" ht="10.35" customHeight="1">
      <c r="B82" s="35"/>
      <c r="L82" s="35"/>
    </row>
    <row r="83" spans="2:65" s="9" customFormat="1" ht="29.25" customHeight="1">
      <c r="B83" s="129"/>
      <c r="C83" s="130" t="s">
        <v>113</v>
      </c>
      <c r="D83" s="131" t="s">
        <v>54</v>
      </c>
      <c r="E83" s="131" t="s">
        <v>50</v>
      </c>
      <c r="F83" s="131" t="s">
        <v>114</v>
      </c>
      <c r="G83" s="131" t="s">
        <v>115</v>
      </c>
      <c r="H83" s="131" t="s">
        <v>116</v>
      </c>
      <c r="I83" s="131" t="s">
        <v>117</v>
      </c>
      <c r="J83" s="131" t="s">
        <v>107</v>
      </c>
      <c r="K83" s="132" t="s">
        <v>118</v>
      </c>
      <c r="L83" s="129"/>
      <c r="M83" s="67" t="s">
        <v>119</v>
      </c>
      <c r="N83" s="68" t="s">
        <v>39</v>
      </c>
      <c r="O83" s="68" t="s">
        <v>120</v>
      </c>
      <c r="P83" s="68" t="s">
        <v>121</v>
      </c>
      <c r="Q83" s="68" t="s">
        <v>122</v>
      </c>
      <c r="R83" s="68" t="s">
        <v>123</v>
      </c>
      <c r="S83" s="68" t="s">
        <v>124</v>
      </c>
      <c r="T83" s="69" t="s">
        <v>125</v>
      </c>
    </row>
    <row r="84" spans="2:65" s="1" customFormat="1" ht="29.25" customHeight="1">
      <c r="B84" s="35"/>
      <c r="C84" s="71" t="s">
        <v>108</v>
      </c>
      <c r="J84" s="133">
        <f>BK84</f>
        <v>0</v>
      </c>
      <c r="L84" s="35"/>
      <c r="M84" s="70"/>
      <c r="N84" s="62"/>
      <c r="O84" s="62"/>
      <c r="P84" s="134">
        <f>P85+P150</f>
        <v>86.777999999999992</v>
      </c>
      <c r="Q84" s="62"/>
      <c r="R84" s="134">
        <f>R85+R150</f>
        <v>0.67084999999999995</v>
      </c>
      <c r="S84" s="62"/>
      <c r="T84" s="135">
        <f>T85+T150</f>
        <v>0</v>
      </c>
      <c r="AT84" s="21" t="s">
        <v>68</v>
      </c>
      <c r="AU84" s="21" t="s">
        <v>109</v>
      </c>
      <c r="BK84" s="136">
        <f>BK85+BK150</f>
        <v>0</v>
      </c>
    </row>
    <row r="85" spans="2:65" s="10" customFormat="1" ht="37.35" customHeight="1">
      <c r="B85" s="137"/>
      <c r="D85" s="138" t="s">
        <v>68</v>
      </c>
      <c r="E85" s="139" t="s">
        <v>666</v>
      </c>
      <c r="F85" s="139" t="s">
        <v>667</v>
      </c>
      <c r="J85" s="140">
        <f>BK85</f>
        <v>0</v>
      </c>
      <c r="L85" s="137"/>
      <c r="M85" s="141"/>
      <c r="N85" s="142"/>
      <c r="O85" s="142"/>
      <c r="P85" s="143">
        <f>P86+P95+P102+P106+P119+P135</f>
        <v>86.777999999999992</v>
      </c>
      <c r="Q85" s="142"/>
      <c r="R85" s="143">
        <f>R86+R95+R102+R106+R119+R135</f>
        <v>0.67084999999999995</v>
      </c>
      <c r="S85" s="142"/>
      <c r="T85" s="144">
        <f>T86+T95+T102+T106+T119+T135</f>
        <v>0</v>
      </c>
      <c r="AR85" s="138" t="s">
        <v>79</v>
      </c>
      <c r="AT85" s="145" t="s">
        <v>68</v>
      </c>
      <c r="AU85" s="145" t="s">
        <v>69</v>
      </c>
      <c r="AY85" s="138" t="s">
        <v>129</v>
      </c>
      <c r="BK85" s="146">
        <f>BK86+BK95+BK102+BK106+BK119+BK135</f>
        <v>0</v>
      </c>
    </row>
    <row r="86" spans="2:65" s="10" customFormat="1" ht="19.95" customHeight="1">
      <c r="B86" s="137"/>
      <c r="D86" s="138" t="s">
        <v>68</v>
      </c>
      <c r="E86" s="147" t="s">
        <v>737</v>
      </c>
      <c r="F86" s="147" t="s">
        <v>738</v>
      </c>
      <c r="J86" s="148">
        <f>BK86</f>
        <v>0</v>
      </c>
      <c r="L86" s="137"/>
      <c r="M86" s="141"/>
      <c r="N86" s="142"/>
      <c r="O86" s="142"/>
      <c r="P86" s="143">
        <f>SUM(P87:P94)</f>
        <v>6.468</v>
      </c>
      <c r="Q86" s="142"/>
      <c r="R86" s="143">
        <f>SUM(R87:R94)</f>
        <v>5.6900000000000006E-3</v>
      </c>
      <c r="S86" s="142"/>
      <c r="T86" s="144">
        <f>SUM(T87:T94)</f>
        <v>0</v>
      </c>
      <c r="AR86" s="138" t="s">
        <v>79</v>
      </c>
      <c r="AT86" s="145" t="s">
        <v>68</v>
      </c>
      <c r="AU86" s="145" t="s">
        <v>77</v>
      </c>
      <c r="AY86" s="138" t="s">
        <v>129</v>
      </c>
      <c r="BK86" s="146">
        <f>SUM(BK87:BK94)</f>
        <v>0</v>
      </c>
    </row>
    <row r="87" spans="2:65" s="1" customFormat="1" ht="16.5" customHeight="1">
      <c r="B87" s="149"/>
      <c r="C87" s="150" t="s">
        <v>77</v>
      </c>
      <c r="D87" s="150" t="s">
        <v>131</v>
      </c>
      <c r="E87" s="151" t="s">
        <v>1754</v>
      </c>
      <c r="F87" s="152" t="s">
        <v>1755</v>
      </c>
      <c r="G87" s="153" t="s">
        <v>317</v>
      </c>
      <c r="H87" s="154">
        <v>196</v>
      </c>
      <c r="I87" s="155"/>
      <c r="J87" s="155">
        <f>ROUND(I87*H87,2)</f>
        <v>0</v>
      </c>
      <c r="K87" s="152" t="s">
        <v>188</v>
      </c>
      <c r="L87" s="35"/>
      <c r="M87" s="156" t="s">
        <v>5</v>
      </c>
      <c r="N87" s="157" t="s">
        <v>40</v>
      </c>
      <c r="O87" s="158">
        <v>3.3000000000000002E-2</v>
      </c>
      <c r="P87" s="158">
        <f>O87*H87</f>
        <v>6.468</v>
      </c>
      <c r="Q87" s="158">
        <v>0</v>
      </c>
      <c r="R87" s="158">
        <f>Q87*H87</f>
        <v>0</v>
      </c>
      <c r="S87" s="158">
        <v>0</v>
      </c>
      <c r="T87" s="159">
        <f>S87*H87</f>
        <v>0</v>
      </c>
      <c r="AR87" s="21" t="s">
        <v>271</v>
      </c>
      <c r="AT87" s="21" t="s">
        <v>131</v>
      </c>
      <c r="AU87" s="21" t="s">
        <v>79</v>
      </c>
      <c r="AY87" s="21" t="s">
        <v>129</v>
      </c>
      <c r="BE87" s="160">
        <f>IF(N87="základní",J87,0)</f>
        <v>0</v>
      </c>
      <c r="BF87" s="160">
        <f>IF(N87="snížená",J87,0)</f>
        <v>0</v>
      </c>
      <c r="BG87" s="160">
        <f>IF(N87="zákl. přenesená",J87,0)</f>
        <v>0</v>
      </c>
      <c r="BH87" s="160">
        <f>IF(N87="sníž. přenesená",J87,0)</f>
        <v>0</v>
      </c>
      <c r="BI87" s="160">
        <f>IF(N87="nulová",J87,0)</f>
        <v>0</v>
      </c>
      <c r="BJ87" s="21" t="s">
        <v>77</v>
      </c>
      <c r="BK87" s="160">
        <f>ROUND(I87*H87,2)</f>
        <v>0</v>
      </c>
      <c r="BL87" s="21" t="s">
        <v>271</v>
      </c>
      <c r="BM87" s="21" t="s">
        <v>1756</v>
      </c>
    </row>
    <row r="88" spans="2:65" s="11" customFormat="1">
      <c r="B88" s="164"/>
      <c r="D88" s="165" t="s">
        <v>190</v>
      </c>
      <c r="E88" s="166" t="s">
        <v>5</v>
      </c>
      <c r="F88" s="167" t="s">
        <v>1757</v>
      </c>
      <c r="H88" s="168">
        <v>196</v>
      </c>
      <c r="L88" s="164"/>
      <c r="M88" s="169"/>
      <c r="N88" s="170"/>
      <c r="O88" s="170"/>
      <c r="P88" s="170"/>
      <c r="Q88" s="170"/>
      <c r="R88" s="170"/>
      <c r="S88" s="170"/>
      <c r="T88" s="171"/>
      <c r="AT88" s="166" t="s">
        <v>190</v>
      </c>
      <c r="AU88" s="166" t="s">
        <v>79</v>
      </c>
      <c r="AV88" s="11" t="s">
        <v>79</v>
      </c>
      <c r="AW88" s="11" t="s">
        <v>32</v>
      </c>
      <c r="AX88" s="11" t="s">
        <v>77</v>
      </c>
      <c r="AY88" s="166" t="s">
        <v>129</v>
      </c>
    </row>
    <row r="89" spans="2:65" s="1" customFormat="1" ht="16.5" customHeight="1">
      <c r="B89" s="149"/>
      <c r="C89" s="172" t="s">
        <v>79</v>
      </c>
      <c r="D89" s="172" t="s">
        <v>235</v>
      </c>
      <c r="E89" s="173" t="s">
        <v>1758</v>
      </c>
      <c r="F89" s="174" t="s">
        <v>1759</v>
      </c>
      <c r="G89" s="175" t="s">
        <v>317</v>
      </c>
      <c r="H89" s="176">
        <v>51</v>
      </c>
      <c r="I89" s="177"/>
      <c r="J89" s="177">
        <f>ROUND(I89*H89,2)</f>
        <v>0</v>
      </c>
      <c r="K89" s="174" t="s">
        <v>188</v>
      </c>
      <c r="L89" s="178"/>
      <c r="M89" s="179" t="s">
        <v>5</v>
      </c>
      <c r="N89" s="180" t="s">
        <v>40</v>
      </c>
      <c r="O89" s="158">
        <v>0</v>
      </c>
      <c r="P89" s="158">
        <f>O89*H89</f>
        <v>0</v>
      </c>
      <c r="Q89" s="158">
        <v>2.0000000000000002E-5</v>
      </c>
      <c r="R89" s="158">
        <f>Q89*H89</f>
        <v>1.0200000000000001E-3</v>
      </c>
      <c r="S89" s="158">
        <v>0</v>
      </c>
      <c r="T89" s="159">
        <f>S89*H89</f>
        <v>0</v>
      </c>
      <c r="AR89" s="21" t="s">
        <v>350</v>
      </c>
      <c r="AT89" s="21" t="s">
        <v>235</v>
      </c>
      <c r="AU89" s="21" t="s">
        <v>79</v>
      </c>
      <c r="AY89" s="21" t="s">
        <v>129</v>
      </c>
      <c r="BE89" s="160">
        <f>IF(N89="základní",J89,0)</f>
        <v>0</v>
      </c>
      <c r="BF89" s="160">
        <f>IF(N89="snížená",J89,0)</f>
        <v>0</v>
      </c>
      <c r="BG89" s="160">
        <f>IF(N89="zákl. přenesená",J89,0)</f>
        <v>0</v>
      </c>
      <c r="BH89" s="160">
        <f>IF(N89="sníž. přenesená",J89,0)</f>
        <v>0</v>
      </c>
      <c r="BI89" s="160">
        <f>IF(N89="nulová",J89,0)</f>
        <v>0</v>
      </c>
      <c r="BJ89" s="21" t="s">
        <v>77</v>
      </c>
      <c r="BK89" s="160">
        <f>ROUND(I89*H89,2)</f>
        <v>0</v>
      </c>
      <c r="BL89" s="21" t="s">
        <v>271</v>
      </c>
      <c r="BM89" s="21" t="s">
        <v>1760</v>
      </c>
    </row>
    <row r="90" spans="2:65" s="1" customFormat="1" ht="16.5" customHeight="1">
      <c r="B90" s="149"/>
      <c r="C90" s="172" t="s">
        <v>139</v>
      </c>
      <c r="D90" s="172" t="s">
        <v>235</v>
      </c>
      <c r="E90" s="173" t="s">
        <v>1761</v>
      </c>
      <c r="F90" s="174" t="s">
        <v>1762</v>
      </c>
      <c r="G90" s="175" t="s">
        <v>317</v>
      </c>
      <c r="H90" s="176">
        <v>57</v>
      </c>
      <c r="I90" s="177"/>
      <c r="J90" s="177">
        <f>ROUND(I90*H90,2)</f>
        <v>0</v>
      </c>
      <c r="K90" s="174" t="s">
        <v>188</v>
      </c>
      <c r="L90" s="178"/>
      <c r="M90" s="179" t="s">
        <v>5</v>
      </c>
      <c r="N90" s="180" t="s">
        <v>40</v>
      </c>
      <c r="O90" s="158">
        <v>0</v>
      </c>
      <c r="P90" s="158">
        <f>O90*H90</f>
        <v>0</v>
      </c>
      <c r="Q90" s="158">
        <v>3.0000000000000001E-5</v>
      </c>
      <c r="R90" s="158">
        <f>Q90*H90</f>
        <v>1.7100000000000001E-3</v>
      </c>
      <c r="S90" s="158">
        <v>0</v>
      </c>
      <c r="T90" s="159">
        <f>S90*H90</f>
        <v>0</v>
      </c>
      <c r="AR90" s="21" t="s">
        <v>350</v>
      </c>
      <c r="AT90" s="21" t="s">
        <v>235</v>
      </c>
      <c r="AU90" s="21" t="s">
        <v>79</v>
      </c>
      <c r="AY90" s="21" t="s">
        <v>129</v>
      </c>
      <c r="BE90" s="160">
        <f>IF(N90="základní",J90,0)</f>
        <v>0</v>
      </c>
      <c r="BF90" s="160">
        <f>IF(N90="snížená",J90,0)</f>
        <v>0</v>
      </c>
      <c r="BG90" s="160">
        <f>IF(N90="zákl. přenesená",J90,0)</f>
        <v>0</v>
      </c>
      <c r="BH90" s="160">
        <f>IF(N90="sníž. přenesená",J90,0)</f>
        <v>0</v>
      </c>
      <c r="BI90" s="160">
        <f>IF(N90="nulová",J90,0)</f>
        <v>0</v>
      </c>
      <c r="BJ90" s="21" t="s">
        <v>77</v>
      </c>
      <c r="BK90" s="160">
        <f>ROUND(I90*H90,2)</f>
        <v>0</v>
      </c>
      <c r="BL90" s="21" t="s">
        <v>271</v>
      </c>
      <c r="BM90" s="21" t="s">
        <v>1763</v>
      </c>
    </row>
    <row r="91" spans="2:65" s="11" customFormat="1">
      <c r="B91" s="164"/>
      <c r="D91" s="165" t="s">
        <v>190</v>
      </c>
      <c r="E91" s="166" t="s">
        <v>5</v>
      </c>
      <c r="F91" s="167" t="s">
        <v>1764</v>
      </c>
      <c r="H91" s="168">
        <v>57</v>
      </c>
      <c r="L91" s="164"/>
      <c r="M91" s="169"/>
      <c r="N91" s="170"/>
      <c r="O91" s="170"/>
      <c r="P91" s="170"/>
      <c r="Q91" s="170"/>
      <c r="R91" s="170"/>
      <c r="S91" s="170"/>
      <c r="T91" s="171"/>
      <c r="AT91" s="166" t="s">
        <v>190</v>
      </c>
      <c r="AU91" s="166" t="s">
        <v>79</v>
      </c>
      <c r="AV91" s="11" t="s">
        <v>79</v>
      </c>
      <c r="AW91" s="11" t="s">
        <v>32</v>
      </c>
      <c r="AX91" s="11" t="s">
        <v>77</v>
      </c>
      <c r="AY91" s="166" t="s">
        <v>129</v>
      </c>
    </row>
    <row r="92" spans="2:65" s="1" customFormat="1" ht="16.5" customHeight="1">
      <c r="B92" s="149"/>
      <c r="C92" s="172" t="s">
        <v>128</v>
      </c>
      <c r="D92" s="172" t="s">
        <v>235</v>
      </c>
      <c r="E92" s="173" t="s">
        <v>1765</v>
      </c>
      <c r="F92" s="174" t="s">
        <v>1766</v>
      </c>
      <c r="G92" s="175" t="s">
        <v>317</v>
      </c>
      <c r="H92" s="176">
        <v>56</v>
      </c>
      <c r="I92" s="177"/>
      <c r="J92" s="177">
        <f>ROUND(I92*H92,2)</f>
        <v>0</v>
      </c>
      <c r="K92" s="174" t="s">
        <v>188</v>
      </c>
      <c r="L92" s="178"/>
      <c r="M92" s="179" t="s">
        <v>5</v>
      </c>
      <c r="N92" s="180" t="s">
        <v>40</v>
      </c>
      <c r="O92" s="158">
        <v>0</v>
      </c>
      <c r="P92" s="158">
        <f>O92*H92</f>
        <v>0</v>
      </c>
      <c r="Q92" s="158">
        <v>3.0000000000000001E-5</v>
      </c>
      <c r="R92" s="158">
        <f>Q92*H92</f>
        <v>1.6800000000000001E-3</v>
      </c>
      <c r="S92" s="158">
        <v>0</v>
      </c>
      <c r="T92" s="159">
        <f>S92*H92</f>
        <v>0</v>
      </c>
      <c r="AR92" s="21" t="s">
        <v>350</v>
      </c>
      <c r="AT92" s="21" t="s">
        <v>235</v>
      </c>
      <c r="AU92" s="21" t="s">
        <v>79</v>
      </c>
      <c r="AY92" s="21" t="s">
        <v>129</v>
      </c>
      <c r="BE92" s="160">
        <f>IF(N92="základní",J92,0)</f>
        <v>0</v>
      </c>
      <c r="BF92" s="160">
        <f>IF(N92="snížená",J92,0)</f>
        <v>0</v>
      </c>
      <c r="BG92" s="160">
        <f>IF(N92="zákl. přenesená",J92,0)</f>
        <v>0</v>
      </c>
      <c r="BH92" s="160">
        <f>IF(N92="sníž. přenesená",J92,0)</f>
        <v>0</v>
      </c>
      <c r="BI92" s="160">
        <f>IF(N92="nulová",J92,0)</f>
        <v>0</v>
      </c>
      <c r="BJ92" s="21" t="s">
        <v>77</v>
      </c>
      <c r="BK92" s="160">
        <f>ROUND(I92*H92,2)</f>
        <v>0</v>
      </c>
      <c r="BL92" s="21" t="s">
        <v>271</v>
      </c>
      <c r="BM92" s="21" t="s">
        <v>1767</v>
      </c>
    </row>
    <row r="93" spans="2:65" s="11" customFormat="1">
      <c r="B93" s="164"/>
      <c r="D93" s="165" t="s">
        <v>190</v>
      </c>
      <c r="E93" s="166" t="s">
        <v>5</v>
      </c>
      <c r="F93" s="167" t="s">
        <v>1768</v>
      </c>
      <c r="H93" s="168">
        <v>56</v>
      </c>
      <c r="L93" s="164"/>
      <c r="M93" s="169"/>
      <c r="N93" s="170"/>
      <c r="O93" s="170"/>
      <c r="P93" s="170"/>
      <c r="Q93" s="170"/>
      <c r="R93" s="170"/>
      <c r="S93" s="170"/>
      <c r="T93" s="171"/>
      <c r="AT93" s="166" t="s">
        <v>190</v>
      </c>
      <c r="AU93" s="166" t="s">
        <v>79</v>
      </c>
      <c r="AV93" s="11" t="s">
        <v>79</v>
      </c>
      <c r="AW93" s="11" t="s">
        <v>32</v>
      </c>
      <c r="AX93" s="11" t="s">
        <v>77</v>
      </c>
      <c r="AY93" s="166" t="s">
        <v>129</v>
      </c>
    </row>
    <row r="94" spans="2:65" s="1" customFormat="1" ht="16.5" customHeight="1">
      <c r="B94" s="149"/>
      <c r="C94" s="172" t="s">
        <v>146</v>
      </c>
      <c r="D94" s="172" t="s">
        <v>235</v>
      </c>
      <c r="E94" s="173" t="s">
        <v>1769</v>
      </c>
      <c r="F94" s="174" t="s">
        <v>1770</v>
      </c>
      <c r="G94" s="175" t="s">
        <v>317</v>
      </c>
      <c r="H94" s="176">
        <v>32</v>
      </c>
      <c r="I94" s="177"/>
      <c r="J94" s="177">
        <f>ROUND(I94*H94,2)</f>
        <v>0</v>
      </c>
      <c r="K94" s="174" t="s">
        <v>188</v>
      </c>
      <c r="L94" s="178"/>
      <c r="M94" s="179" t="s">
        <v>5</v>
      </c>
      <c r="N94" s="180" t="s">
        <v>40</v>
      </c>
      <c r="O94" s="158">
        <v>0</v>
      </c>
      <c r="P94" s="158">
        <f>O94*H94</f>
        <v>0</v>
      </c>
      <c r="Q94" s="158">
        <v>4.0000000000000003E-5</v>
      </c>
      <c r="R94" s="158">
        <f>Q94*H94</f>
        <v>1.2800000000000001E-3</v>
      </c>
      <c r="S94" s="158">
        <v>0</v>
      </c>
      <c r="T94" s="159">
        <f>S94*H94</f>
        <v>0</v>
      </c>
      <c r="AR94" s="21" t="s">
        <v>350</v>
      </c>
      <c r="AT94" s="21" t="s">
        <v>235</v>
      </c>
      <c r="AU94" s="21" t="s">
        <v>79</v>
      </c>
      <c r="AY94" s="21" t="s">
        <v>129</v>
      </c>
      <c r="BE94" s="160">
        <f>IF(N94="základní",J94,0)</f>
        <v>0</v>
      </c>
      <c r="BF94" s="160">
        <f>IF(N94="snížená",J94,0)</f>
        <v>0</v>
      </c>
      <c r="BG94" s="160">
        <f>IF(N94="zákl. přenesená",J94,0)</f>
        <v>0</v>
      </c>
      <c r="BH94" s="160">
        <f>IF(N94="sníž. přenesená",J94,0)</f>
        <v>0</v>
      </c>
      <c r="BI94" s="160">
        <f>IF(N94="nulová",J94,0)</f>
        <v>0</v>
      </c>
      <c r="BJ94" s="21" t="s">
        <v>77</v>
      </c>
      <c r="BK94" s="160">
        <f>ROUND(I94*H94,2)</f>
        <v>0</v>
      </c>
      <c r="BL94" s="21" t="s">
        <v>271</v>
      </c>
      <c r="BM94" s="21" t="s">
        <v>1771</v>
      </c>
    </row>
    <row r="95" spans="2:65" s="10" customFormat="1" ht="29.85" customHeight="1">
      <c r="B95" s="137"/>
      <c r="D95" s="138" t="s">
        <v>68</v>
      </c>
      <c r="E95" s="147" t="s">
        <v>1772</v>
      </c>
      <c r="F95" s="147" t="s">
        <v>1773</v>
      </c>
      <c r="J95" s="148">
        <f>BK95</f>
        <v>0</v>
      </c>
      <c r="L95" s="137"/>
      <c r="M95" s="141"/>
      <c r="N95" s="142"/>
      <c r="O95" s="142"/>
      <c r="P95" s="143">
        <f>SUM(P96:P101)</f>
        <v>10.497</v>
      </c>
      <c r="Q95" s="142"/>
      <c r="R95" s="143">
        <f>SUM(R96:R101)</f>
        <v>6.9369999999999987E-2</v>
      </c>
      <c r="S95" s="142"/>
      <c r="T95" s="144">
        <f>SUM(T96:T101)</f>
        <v>0</v>
      </c>
      <c r="AR95" s="138" t="s">
        <v>79</v>
      </c>
      <c r="AT95" s="145" t="s">
        <v>68</v>
      </c>
      <c r="AU95" s="145" t="s">
        <v>77</v>
      </c>
      <c r="AY95" s="138" t="s">
        <v>129</v>
      </c>
      <c r="BK95" s="146">
        <f>SUM(BK96:BK101)</f>
        <v>0</v>
      </c>
    </row>
    <row r="96" spans="2:65" s="1" customFormat="1" ht="25.5" customHeight="1">
      <c r="B96" s="149"/>
      <c r="C96" s="150" t="s">
        <v>150</v>
      </c>
      <c r="D96" s="150" t="s">
        <v>131</v>
      </c>
      <c r="E96" s="151" t="s">
        <v>1774</v>
      </c>
      <c r="F96" s="152" t="s">
        <v>1775</v>
      </c>
      <c r="G96" s="153" t="s">
        <v>304</v>
      </c>
      <c r="H96" s="154">
        <v>1</v>
      </c>
      <c r="I96" s="155"/>
      <c r="J96" s="155">
        <f t="shared" ref="J96:J101" si="0">ROUND(I96*H96,2)</f>
        <v>0</v>
      </c>
      <c r="K96" s="152" t="s">
        <v>188</v>
      </c>
      <c r="L96" s="35"/>
      <c r="M96" s="156" t="s">
        <v>5</v>
      </c>
      <c r="N96" s="157" t="s">
        <v>40</v>
      </c>
      <c r="O96" s="158">
        <v>5.2169999999999996</v>
      </c>
      <c r="P96" s="158">
        <f t="shared" ref="P96:P101" si="1">O96*H96</f>
        <v>5.2169999999999996</v>
      </c>
      <c r="Q96" s="158">
        <v>6.5549999999999997E-2</v>
      </c>
      <c r="R96" s="158">
        <f t="shared" ref="R96:R101" si="2">Q96*H96</f>
        <v>6.5549999999999997E-2</v>
      </c>
      <c r="S96" s="158">
        <v>0</v>
      </c>
      <c r="T96" s="159">
        <f t="shared" ref="T96:T101" si="3">S96*H96</f>
        <v>0</v>
      </c>
      <c r="AR96" s="21" t="s">
        <v>271</v>
      </c>
      <c r="AT96" s="21" t="s">
        <v>131</v>
      </c>
      <c r="AU96" s="21" t="s">
        <v>79</v>
      </c>
      <c r="AY96" s="21" t="s">
        <v>129</v>
      </c>
      <c r="BE96" s="160">
        <f t="shared" ref="BE96:BE101" si="4">IF(N96="základní",J96,0)</f>
        <v>0</v>
      </c>
      <c r="BF96" s="160">
        <f t="shared" ref="BF96:BF101" si="5">IF(N96="snížená",J96,0)</f>
        <v>0</v>
      </c>
      <c r="BG96" s="160">
        <f t="shared" ref="BG96:BG101" si="6">IF(N96="zákl. přenesená",J96,0)</f>
        <v>0</v>
      </c>
      <c r="BH96" s="160">
        <f t="shared" ref="BH96:BH101" si="7">IF(N96="sníž. přenesená",J96,0)</f>
        <v>0</v>
      </c>
      <c r="BI96" s="160">
        <f t="shared" ref="BI96:BI101" si="8">IF(N96="nulová",J96,0)</f>
        <v>0</v>
      </c>
      <c r="BJ96" s="21" t="s">
        <v>77</v>
      </c>
      <c r="BK96" s="160">
        <f t="shared" ref="BK96:BK101" si="9">ROUND(I96*H96,2)</f>
        <v>0</v>
      </c>
      <c r="BL96" s="21" t="s">
        <v>271</v>
      </c>
      <c r="BM96" s="21" t="s">
        <v>1776</v>
      </c>
    </row>
    <row r="97" spans="2:65" s="1" customFormat="1" ht="25.5" customHeight="1">
      <c r="B97" s="149"/>
      <c r="C97" s="150" t="s">
        <v>153</v>
      </c>
      <c r="D97" s="150" t="s">
        <v>131</v>
      </c>
      <c r="E97" s="151" t="s">
        <v>1777</v>
      </c>
      <c r="F97" s="152" t="s">
        <v>1778</v>
      </c>
      <c r="G97" s="153" t="s">
        <v>304</v>
      </c>
      <c r="H97" s="154">
        <v>1</v>
      </c>
      <c r="I97" s="155"/>
      <c r="J97" s="155">
        <f t="shared" si="0"/>
        <v>0</v>
      </c>
      <c r="K97" s="152" t="s">
        <v>188</v>
      </c>
      <c r="L97" s="35"/>
      <c r="M97" s="156" t="s">
        <v>5</v>
      </c>
      <c r="N97" s="157" t="s">
        <v>40</v>
      </c>
      <c r="O97" s="158">
        <v>1.175</v>
      </c>
      <c r="P97" s="158">
        <f t="shared" si="1"/>
        <v>1.175</v>
      </c>
      <c r="Q97" s="158">
        <v>1.5200000000000001E-3</v>
      </c>
      <c r="R97" s="158">
        <f t="shared" si="2"/>
        <v>1.5200000000000001E-3</v>
      </c>
      <c r="S97" s="158">
        <v>0</v>
      </c>
      <c r="T97" s="159">
        <f t="shared" si="3"/>
        <v>0</v>
      </c>
      <c r="AR97" s="21" t="s">
        <v>271</v>
      </c>
      <c r="AT97" s="21" t="s">
        <v>131</v>
      </c>
      <c r="AU97" s="21" t="s">
        <v>79</v>
      </c>
      <c r="AY97" s="21" t="s">
        <v>129</v>
      </c>
      <c r="BE97" s="160">
        <f t="shared" si="4"/>
        <v>0</v>
      </c>
      <c r="BF97" s="160">
        <f t="shared" si="5"/>
        <v>0</v>
      </c>
      <c r="BG97" s="160">
        <f t="shared" si="6"/>
        <v>0</v>
      </c>
      <c r="BH97" s="160">
        <f t="shared" si="7"/>
        <v>0</v>
      </c>
      <c r="BI97" s="160">
        <f t="shared" si="8"/>
        <v>0</v>
      </c>
      <c r="BJ97" s="21" t="s">
        <v>77</v>
      </c>
      <c r="BK97" s="160">
        <f t="shared" si="9"/>
        <v>0</v>
      </c>
      <c r="BL97" s="21" t="s">
        <v>271</v>
      </c>
      <c r="BM97" s="21" t="s">
        <v>1779</v>
      </c>
    </row>
    <row r="98" spans="2:65" s="1" customFormat="1" ht="16.5" customHeight="1">
      <c r="B98" s="149"/>
      <c r="C98" s="150" t="s">
        <v>221</v>
      </c>
      <c r="D98" s="150" t="s">
        <v>131</v>
      </c>
      <c r="E98" s="151" t="s">
        <v>1780</v>
      </c>
      <c r="F98" s="152" t="s">
        <v>1781</v>
      </c>
      <c r="G98" s="153" t="s">
        <v>317</v>
      </c>
      <c r="H98" s="154">
        <v>5</v>
      </c>
      <c r="I98" s="155"/>
      <c r="J98" s="155">
        <f t="shared" si="0"/>
        <v>0</v>
      </c>
      <c r="K98" s="152" t="s">
        <v>188</v>
      </c>
      <c r="L98" s="35"/>
      <c r="M98" s="156" t="s">
        <v>5</v>
      </c>
      <c r="N98" s="157" t="s">
        <v>40</v>
      </c>
      <c r="O98" s="158">
        <v>0.82099999999999995</v>
      </c>
      <c r="P98" s="158">
        <f t="shared" si="1"/>
        <v>4.1049999999999995</v>
      </c>
      <c r="Q98" s="158">
        <v>4.6000000000000001E-4</v>
      </c>
      <c r="R98" s="158">
        <f t="shared" si="2"/>
        <v>2.3E-3</v>
      </c>
      <c r="S98" s="158">
        <v>0</v>
      </c>
      <c r="T98" s="159">
        <f t="shared" si="3"/>
        <v>0</v>
      </c>
      <c r="AR98" s="21" t="s">
        <v>271</v>
      </c>
      <c r="AT98" s="21" t="s">
        <v>131</v>
      </c>
      <c r="AU98" s="21" t="s">
        <v>79</v>
      </c>
      <c r="AY98" s="21" t="s">
        <v>129</v>
      </c>
      <c r="BE98" s="160">
        <f t="shared" si="4"/>
        <v>0</v>
      </c>
      <c r="BF98" s="160">
        <f t="shared" si="5"/>
        <v>0</v>
      </c>
      <c r="BG98" s="160">
        <f t="shared" si="6"/>
        <v>0</v>
      </c>
      <c r="BH98" s="160">
        <f t="shared" si="7"/>
        <v>0</v>
      </c>
      <c r="BI98" s="160">
        <f t="shared" si="8"/>
        <v>0</v>
      </c>
      <c r="BJ98" s="21" t="s">
        <v>77</v>
      </c>
      <c r="BK98" s="160">
        <f t="shared" si="9"/>
        <v>0</v>
      </c>
      <c r="BL98" s="21" t="s">
        <v>271</v>
      </c>
      <c r="BM98" s="21" t="s">
        <v>1782</v>
      </c>
    </row>
    <row r="99" spans="2:65" s="1" customFormat="1" ht="16.5" customHeight="1">
      <c r="B99" s="149"/>
      <c r="C99" s="150" t="s">
        <v>226</v>
      </c>
      <c r="D99" s="150" t="s">
        <v>131</v>
      </c>
      <c r="E99" s="151" t="s">
        <v>1783</v>
      </c>
      <c r="F99" s="152" t="s">
        <v>1784</v>
      </c>
      <c r="G99" s="153" t="s">
        <v>134</v>
      </c>
      <c r="H99" s="154">
        <v>1</v>
      </c>
      <c r="I99" s="155"/>
      <c r="J99" s="155">
        <f t="shared" si="0"/>
        <v>0</v>
      </c>
      <c r="K99" s="152" t="s">
        <v>5</v>
      </c>
      <c r="L99" s="35"/>
      <c r="M99" s="156" t="s">
        <v>5</v>
      </c>
      <c r="N99" s="157" t="s">
        <v>40</v>
      </c>
      <c r="O99" s="158">
        <v>0</v>
      </c>
      <c r="P99" s="158">
        <f t="shared" si="1"/>
        <v>0</v>
      </c>
      <c r="Q99" s="158">
        <v>0</v>
      </c>
      <c r="R99" s="158">
        <f t="shared" si="2"/>
        <v>0</v>
      </c>
      <c r="S99" s="158">
        <v>0</v>
      </c>
      <c r="T99" s="159">
        <f t="shared" si="3"/>
        <v>0</v>
      </c>
      <c r="AR99" s="21" t="s">
        <v>271</v>
      </c>
      <c r="AT99" s="21" t="s">
        <v>131</v>
      </c>
      <c r="AU99" s="21" t="s">
        <v>79</v>
      </c>
      <c r="AY99" s="21" t="s">
        <v>129</v>
      </c>
      <c r="BE99" s="160">
        <f t="shared" si="4"/>
        <v>0</v>
      </c>
      <c r="BF99" s="160">
        <f t="shared" si="5"/>
        <v>0</v>
      </c>
      <c r="BG99" s="160">
        <f t="shared" si="6"/>
        <v>0</v>
      </c>
      <c r="BH99" s="160">
        <f t="shared" si="7"/>
        <v>0</v>
      </c>
      <c r="BI99" s="160">
        <f t="shared" si="8"/>
        <v>0</v>
      </c>
      <c r="BJ99" s="21" t="s">
        <v>77</v>
      </c>
      <c r="BK99" s="160">
        <f t="shared" si="9"/>
        <v>0</v>
      </c>
      <c r="BL99" s="21" t="s">
        <v>271</v>
      </c>
      <c r="BM99" s="21" t="s">
        <v>1785</v>
      </c>
    </row>
    <row r="100" spans="2:65" s="1" customFormat="1" ht="38.25" customHeight="1">
      <c r="B100" s="149"/>
      <c r="C100" s="150" t="s">
        <v>80</v>
      </c>
      <c r="D100" s="150" t="s">
        <v>131</v>
      </c>
      <c r="E100" s="151" t="s">
        <v>1786</v>
      </c>
      <c r="F100" s="152" t="s">
        <v>1787</v>
      </c>
      <c r="G100" s="153" t="s">
        <v>134</v>
      </c>
      <c r="H100" s="154">
        <v>1</v>
      </c>
      <c r="I100" s="155"/>
      <c r="J100" s="155">
        <f t="shared" si="0"/>
        <v>0</v>
      </c>
      <c r="K100" s="152" t="s">
        <v>5</v>
      </c>
      <c r="L100" s="35"/>
      <c r="M100" s="156" t="s">
        <v>5</v>
      </c>
      <c r="N100" s="157" t="s">
        <v>40</v>
      </c>
      <c r="O100" s="158">
        <v>0</v>
      </c>
      <c r="P100" s="158">
        <f t="shared" si="1"/>
        <v>0</v>
      </c>
      <c r="Q100" s="158">
        <v>0</v>
      </c>
      <c r="R100" s="158">
        <f t="shared" si="2"/>
        <v>0</v>
      </c>
      <c r="S100" s="158">
        <v>0</v>
      </c>
      <c r="T100" s="159">
        <f t="shared" si="3"/>
        <v>0</v>
      </c>
      <c r="AR100" s="21" t="s">
        <v>271</v>
      </c>
      <c r="AT100" s="21" t="s">
        <v>131</v>
      </c>
      <c r="AU100" s="21" t="s">
        <v>79</v>
      </c>
      <c r="AY100" s="21" t="s">
        <v>129</v>
      </c>
      <c r="BE100" s="160">
        <f t="shared" si="4"/>
        <v>0</v>
      </c>
      <c r="BF100" s="160">
        <f t="shared" si="5"/>
        <v>0</v>
      </c>
      <c r="BG100" s="160">
        <f t="shared" si="6"/>
        <v>0</v>
      </c>
      <c r="BH100" s="160">
        <f t="shared" si="7"/>
        <v>0</v>
      </c>
      <c r="BI100" s="160">
        <f t="shared" si="8"/>
        <v>0</v>
      </c>
      <c r="BJ100" s="21" t="s">
        <v>77</v>
      </c>
      <c r="BK100" s="160">
        <f t="shared" si="9"/>
        <v>0</v>
      </c>
      <c r="BL100" s="21" t="s">
        <v>271</v>
      </c>
      <c r="BM100" s="21" t="s">
        <v>1788</v>
      </c>
    </row>
    <row r="101" spans="2:65" s="1" customFormat="1" ht="16.5" customHeight="1">
      <c r="B101" s="149"/>
      <c r="C101" s="150" t="s">
        <v>240</v>
      </c>
      <c r="D101" s="150" t="s">
        <v>131</v>
      </c>
      <c r="E101" s="151" t="s">
        <v>1789</v>
      </c>
      <c r="F101" s="152" t="s">
        <v>1790</v>
      </c>
      <c r="G101" s="153" t="s">
        <v>735</v>
      </c>
      <c r="H101" s="154">
        <v>1285</v>
      </c>
      <c r="I101" s="155"/>
      <c r="J101" s="155">
        <f t="shared" si="0"/>
        <v>0</v>
      </c>
      <c r="K101" s="152" t="s">
        <v>188</v>
      </c>
      <c r="L101" s="35"/>
      <c r="M101" s="156" t="s">
        <v>5</v>
      </c>
      <c r="N101" s="157" t="s">
        <v>40</v>
      </c>
      <c r="O101" s="158">
        <v>0</v>
      </c>
      <c r="P101" s="158">
        <f t="shared" si="1"/>
        <v>0</v>
      </c>
      <c r="Q101" s="158">
        <v>0</v>
      </c>
      <c r="R101" s="158">
        <f t="shared" si="2"/>
        <v>0</v>
      </c>
      <c r="S101" s="158">
        <v>0</v>
      </c>
      <c r="T101" s="159">
        <f t="shared" si="3"/>
        <v>0</v>
      </c>
      <c r="AR101" s="21" t="s">
        <v>271</v>
      </c>
      <c r="AT101" s="21" t="s">
        <v>131</v>
      </c>
      <c r="AU101" s="21" t="s">
        <v>79</v>
      </c>
      <c r="AY101" s="21" t="s">
        <v>129</v>
      </c>
      <c r="BE101" s="160">
        <f t="shared" si="4"/>
        <v>0</v>
      </c>
      <c r="BF101" s="160">
        <f t="shared" si="5"/>
        <v>0</v>
      </c>
      <c r="BG101" s="160">
        <f t="shared" si="6"/>
        <v>0</v>
      </c>
      <c r="BH101" s="160">
        <f t="shared" si="7"/>
        <v>0</v>
      </c>
      <c r="BI101" s="160">
        <f t="shared" si="8"/>
        <v>0</v>
      </c>
      <c r="BJ101" s="21" t="s">
        <v>77</v>
      </c>
      <c r="BK101" s="160">
        <f t="shared" si="9"/>
        <v>0</v>
      </c>
      <c r="BL101" s="21" t="s">
        <v>271</v>
      </c>
      <c r="BM101" s="21" t="s">
        <v>1791</v>
      </c>
    </row>
    <row r="102" spans="2:65" s="10" customFormat="1" ht="29.85" customHeight="1">
      <c r="B102" s="137"/>
      <c r="D102" s="138" t="s">
        <v>68</v>
      </c>
      <c r="E102" s="147" t="s">
        <v>1792</v>
      </c>
      <c r="F102" s="147" t="s">
        <v>1793</v>
      </c>
      <c r="J102" s="148">
        <f>BK102</f>
        <v>0</v>
      </c>
      <c r="L102" s="137"/>
      <c r="M102" s="141"/>
      <c r="N102" s="142"/>
      <c r="O102" s="142"/>
      <c r="P102" s="143">
        <f>SUM(P103:P105)</f>
        <v>0.76200000000000001</v>
      </c>
      <c r="Q102" s="142"/>
      <c r="R102" s="143">
        <f>SUM(R103:R105)</f>
        <v>8.4200000000000004E-3</v>
      </c>
      <c r="S102" s="142"/>
      <c r="T102" s="144">
        <f>SUM(T103:T105)</f>
        <v>0</v>
      </c>
      <c r="AR102" s="138" t="s">
        <v>79</v>
      </c>
      <c r="AT102" s="145" t="s">
        <v>68</v>
      </c>
      <c r="AU102" s="145" t="s">
        <v>77</v>
      </c>
      <c r="AY102" s="138" t="s">
        <v>129</v>
      </c>
      <c r="BK102" s="146">
        <f>SUM(BK103:BK105)</f>
        <v>0</v>
      </c>
    </row>
    <row r="103" spans="2:65" s="1" customFormat="1" ht="25.5" customHeight="1">
      <c r="B103" s="149"/>
      <c r="C103" s="150" t="s">
        <v>248</v>
      </c>
      <c r="D103" s="150" t="s">
        <v>131</v>
      </c>
      <c r="E103" s="151" t="s">
        <v>1794</v>
      </c>
      <c r="F103" s="152" t="s">
        <v>1795</v>
      </c>
      <c r="G103" s="153" t="s">
        <v>304</v>
      </c>
      <c r="H103" s="154">
        <v>1</v>
      </c>
      <c r="I103" s="155"/>
      <c r="J103" s="155">
        <f>ROUND(I103*H103,2)</f>
        <v>0</v>
      </c>
      <c r="K103" s="152" t="s">
        <v>188</v>
      </c>
      <c r="L103" s="35"/>
      <c r="M103" s="156" t="s">
        <v>5</v>
      </c>
      <c r="N103" s="157" t="s">
        <v>40</v>
      </c>
      <c r="O103" s="158">
        <v>0.25</v>
      </c>
      <c r="P103" s="158">
        <f>O103*H103</f>
        <v>0.25</v>
      </c>
      <c r="Q103" s="158">
        <v>5.1399999999999996E-3</v>
      </c>
      <c r="R103" s="158">
        <f>Q103*H103</f>
        <v>5.1399999999999996E-3</v>
      </c>
      <c r="S103" s="158">
        <v>0</v>
      </c>
      <c r="T103" s="159">
        <f>S103*H103</f>
        <v>0</v>
      </c>
      <c r="AR103" s="21" t="s">
        <v>271</v>
      </c>
      <c r="AT103" s="21" t="s">
        <v>131</v>
      </c>
      <c r="AU103" s="21" t="s">
        <v>79</v>
      </c>
      <c r="AY103" s="21" t="s">
        <v>129</v>
      </c>
      <c r="BE103" s="160">
        <f>IF(N103="základní",J103,0)</f>
        <v>0</v>
      </c>
      <c r="BF103" s="160">
        <f>IF(N103="snížená",J103,0)</f>
        <v>0</v>
      </c>
      <c r="BG103" s="160">
        <f>IF(N103="zákl. přenesená",J103,0)</f>
        <v>0</v>
      </c>
      <c r="BH103" s="160">
        <f>IF(N103="sníž. přenesená",J103,0)</f>
        <v>0</v>
      </c>
      <c r="BI103" s="160">
        <f>IF(N103="nulová",J103,0)</f>
        <v>0</v>
      </c>
      <c r="BJ103" s="21" t="s">
        <v>77</v>
      </c>
      <c r="BK103" s="160">
        <f>ROUND(I103*H103,2)</f>
        <v>0</v>
      </c>
      <c r="BL103" s="21" t="s">
        <v>271</v>
      </c>
      <c r="BM103" s="21" t="s">
        <v>1796</v>
      </c>
    </row>
    <row r="104" spans="2:65" s="1" customFormat="1" ht="25.5" customHeight="1">
      <c r="B104" s="149"/>
      <c r="C104" s="150" t="s">
        <v>257</v>
      </c>
      <c r="D104" s="150" t="s">
        <v>131</v>
      </c>
      <c r="E104" s="151" t="s">
        <v>1797</v>
      </c>
      <c r="F104" s="152" t="s">
        <v>1798</v>
      </c>
      <c r="G104" s="153" t="s">
        <v>304</v>
      </c>
      <c r="H104" s="154">
        <v>1</v>
      </c>
      <c r="I104" s="155"/>
      <c r="J104" s="155">
        <f>ROUND(I104*H104,2)</f>
        <v>0</v>
      </c>
      <c r="K104" s="152" t="s">
        <v>188</v>
      </c>
      <c r="L104" s="35"/>
      <c r="M104" s="156" t="s">
        <v>5</v>
      </c>
      <c r="N104" s="157" t="s">
        <v>40</v>
      </c>
      <c r="O104" s="158">
        <v>0.51200000000000001</v>
      </c>
      <c r="P104" s="158">
        <f>O104*H104</f>
        <v>0.51200000000000001</v>
      </c>
      <c r="Q104" s="158">
        <v>3.2799999999999999E-3</v>
      </c>
      <c r="R104" s="158">
        <f>Q104*H104</f>
        <v>3.2799999999999999E-3</v>
      </c>
      <c r="S104" s="158">
        <v>0</v>
      </c>
      <c r="T104" s="159">
        <f>S104*H104</f>
        <v>0</v>
      </c>
      <c r="AR104" s="21" t="s">
        <v>271</v>
      </c>
      <c r="AT104" s="21" t="s">
        <v>131</v>
      </c>
      <c r="AU104" s="21" t="s">
        <v>79</v>
      </c>
      <c r="AY104" s="21" t="s">
        <v>129</v>
      </c>
      <c r="BE104" s="160">
        <f>IF(N104="základní",J104,0)</f>
        <v>0</v>
      </c>
      <c r="BF104" s="160">
        <f>IF(N104="snížená",J104,0)</f>
        <v>0</v>
      </c>
      <c r="BG104" s="160">
        <f>IF(N104="zákl. přenesená",J104,0)</f>
        <v>0</v>
      </c>
      <c r="BH104" s="160">
        <f>IF(N104="sníž. přenesená",J104,0)</f>
        <v>0</v>
      </c>
      <c r="BI104" s="160">
        <f>IF(N104="nulová",J104,0)</f>
        <v>0</v>
      </c>
      <c r="BJ104" s="21" t="s">
        <v>77</v>
      </c>
      <c r="BK104" s="160">
        <f>ROUND(I104*H104,2)</f>
        <v>0</v>
      </c>
      <c r="BL104" s="21" t="s">
        <v>271</v>
      </c>
      <c r="BM104" s="21" t="s">
        <v>1799</v>
      </c>
    </row>
    <row r="105" spans="2:65" s="1" customFormat="1" ht="16.5" customHeight="1">
      <c r="B105" s="149"/>
      <c r="C105" s="150" t="s">
        <v>263</v>
      </c>
      <c r="D105" s="150" t="s">
        <v>131</v>
      </c>
      <c r="E105" s="151" t="s">
        <v>1800</v>
      </c>
      <c r="F105" s="152" t="s">
        <v>1801</v>
      </c>
      <c r="G105" s="153" t="s">
        <v>735</v>
      </c>
      <c r="H105" s="154">
        <v>127.1</v>
      </c>
      <c r="I105" s="155"/>
      <c r="J105" s="155">
        <f>ROUND(I105*H105,2)</f>
        <v>0</v>
      </c>
      <c r="K105" s="152" t="s">
        <v>188</v>
      </c>
      <c r="L105" s="35"/>
      <c r="M105" s="156" t="s">
        <v>5</v>
      </c>
      <c r="N105" s="157" t="s">
        <v>40</v>
      </c>
      <c r="O105" s="158">
        <v>0</v>
      </c>
      <c r="P105" s="158">
        <f>O105*H105</f>
        <v>0</v>
      </c>
      <c r="Q105" s="158">
        <v>0</v>
      </c>
      <c r="R105" s="158">
        <f>Q105*H105</f>
        <v>0</v>
      </c>
      <c r="S105" s="158">
        <v>0</v>
      </c>
      <c r="T105" s="159">
        <f>S105*H105</f>
        <v>0</v>
      </c>
      <c r="AR105" s="21" t="s">
        <v>271</v>
      </c>
      <c r="AT105" s="21" t="s">
        <v>131</v>
      </c>
      <c r="AU105" s="21" t="s">
        <v>79</v>
      </c>
      <c r="AY105" s="21" t="s">
        <v>129</v>
      </c>
      <c r="BE105" s="160">
        <f>IF(N105="základní",J105,0)</f>
        <v>0</v>
      </c>
      <c r="BF105" s="160">
        <f>IF(N105="snížená",J105,0)</f>
        <v>0</v>
      </c>
      <c r="BG105" s="160">
        <f>IF(N105="zákl. přenesená",J105,0)</f>
        <v>0</v>
      </c>
      <c r="BH105" s="160">
        <f>IF(N105="sníž. přenesená",J105,0)</f>
        <v>0</v>
      </c>
      <c r="BI105" s="160">
        <f>IF(N105="nulová",J105,0)</f>
        <v>0</v>
      </c>
      <c r="BJ105" s="21" t="s">
        <v>77</v>
      </c>
      <c r="BK105" s="160">
        <f>ROUND(I105*H105,2)</f>
        <v>0</v>
      </c>
      <c r="BL105" s="21" t="s">
        <v>271</v>
      </c>
      <c r="BM105" s="21" t="s">
        <v>1802</v>
      </c>
    </row>
    <row r="106" spans="2:65" s="10" customFormat="1" ht="29.85" customHeight="1">
      <c r="B106" s="137"/>
      <c r="D106" s="138" t="s">
        <v>68</v>
      </c>
      <c r="E106" s="147" t="s">
        <v>1803</v>
      </c>
      <c r="F106" s="147" t="s">
        <v>1804</v>
      </c>
      <c r="J106" s="148">
        <f>BK106</f>
        <v>0</v>
      </c>
      <c r="L106" s="137"/>
      <c r="M106" s="141"/>
      <c r="N106" s="142"/>
      <c r="O106" s="142"/>
      <c r="P106" s="143">
        <f>SUM(P107:P118)</f>
        <v>54.617999999999995</v>
      </c>
      <c r="Q106" s="142"/>
      <c r="R106" s="143">
        <f>SUM(R107:R118)</f>
        <v>6.9120000000000001E-2</v>
      </c>
      <c r="S106" s="142"/>
      <c r="T106" s="144">
        <f>SUM(T107:T118)</f>
        <v>0</v>
      </c>
      <c r="AR106" s="138" t="s">
        <v>79</v>
      </c>
      <c r="AT106" s="145" t="s">
        <v>68</v>
      </c>
      <c r="AU106" s="145" t="s">
        <v>77</v>
      </c>
      <c r="AY106" s="138" t="s">
        <v>129</v>
      </c>
      <c r="BK106" s="146">
        <f>SUM(BK107:BK118)</f>
        <v>0</v>
      </c>
    </row>
    <row r="107" spans="2:65" s="1" customFormat="1" ht="16.5" customHeight="1">
      <c r="B107" s="149"/>
      <c r="C107" s="150" t="s">
        <v>11</v>
      </c>
      <c r="D107" s="150" t="s">
        <v>131</v>
      </c>
      <c r="E107" s="151" t="s">
        <v>1805</v>
      </c>
      <c r="F107" s="152" t="s">
        <v>1806</v>
      </c>
      <c r="G107" s="153" t="s">
        <v>317</v>
      </c>
      <c r="H107" s="154">
        <v>1</v>
      </c>
      <c r="I107" s="155"/>
      <c r="J107" s="155">
        <f>ROUND(I107*H107,2)</f>
        <v>0</v>
      </c>
      <c r="K107" s="152" t="s">
        <v>188</v>
      </c>
      <c r="L107" s="35"/>
      <c r="M107" s="156" t="s">
        <v>5</v>
      </c>
      <c r="N107" s="157" t="s">
        <v>40</v>
      </c>
      <c r="O107" s="158">
        <v>0.41</v>
      </c>
      <c r="P107" s="158">
        <f>O107*H107</f>
        <v>0.41</v>
      </c>
      <c r="Q107" s="158">
        <v>5.5999999999999995E-4</v>
      </c>
      <c r="R107" s="158">
        <f>Q107*H107</f>
        <v>5.5999999999999995E-4</v>
      </c>
      <c r="S107" s="158">
        <v>0</v>
      </c>
      <c r="T107" s="159">
        <f>S107*H107</f>
        <v>0</v>
      </c>
      <c r="AR107" s="21" t="s">
        <v>271</v>
      </c>
      <c r="AT107" s="21" t="s">
        <v>131</v>
      </c>
      <c r="AU107" s="21" t="s">
        <v>79</v>
      </c>
      <c r="AY107" s="21" t="s">
        <v>129</v>
      </c>
      <c r="BE107" s="160">
        <f>IF(N107="základní",J107,0)</f>
        <v>0</v>
      </c>
      <c r="BF107" s="160">
        <f>IF(N107="snížená",J107,0)</f>
        <v>0</v>
      </c>
      <c r="BG107" s="160">
        <f>IF(N107="zákl. přenesená",J107,0)</f>
        <v>0</v>
      </c>
      <c r="BH107" s="160">
        <f>IF(N107="sníž. přenesená",J107,0)</f>
        <v>0</v>
      </c>
      <c r="BI107" s="160">
        <f>IF(N107="nulová",J107,0)</f>
        <v>0</v>
      </c>
      <c r="BJ107" s="21" t="s">
        <v>77</v>
      </c>
      <c r="BK107" s="160">
        <f>ROUND(I107*H107,2)</f>
        <v>0</v>
      </c>
      <c r="BL107" s="21" t="s">
        <v>271</v>
      </c>
      <c r="BM107" s="21" t="s">
        <v>1807</v>
      </c>
    </row>
    <row r="108" spans="2:65" s="1" customFormat="1" ht="16.5" customHeight="1">
      <c r="B108" s="149"/>
      <c r="C108" s="150" t="s">
        <v>271</v>
      </c>
      <c r="D108" s="150" t="s">
        <v>131</v>
      </c>
      <c r="E108" s="151" t="s">
        <v>1808</v>
      </c>
      <c r="F108" s="152" t="s">
        <v>1809</v>
      </c>
      <c r="G108" s="153" t="s">
        <v>317</v>
      </c>
      <c r="H108" s="154">
        <v>36</v>
      </c>
      <c r="I108" s="155"/>
      <c r="J108" s="155">
        <f>ROUND(I108*H108,2)</f>
        <v>0</v>
      </c>
      <c r="K108" s="152" t="s">
        <v>188</v>
      </c>
      <c r="L108" s="35"/>
      <c r="M108" s="156" t="s">
        <v>5</v>
      </c>
      <c r="N108" s="157" t="s">
        <v>40</v>
      </c>
      <c r="O108" s="158">
        <v>0.41499999999999998</v>
      </c>
      <c r="P108" s="158">
        <f>O108*H108</f>
        <v>14.94</v>
      </c>
      <c r="Q108" s="158">
        <v>6.8999999999999997E-4</v>
      </c>
      <c r="R108" s="158">
        <f>Q108*H108</f>
        <v>2.4839999999999997E-2</v>
      </c>
      <c r="S108" s="158">
        <v>0</v>
      </c>
      <c r="T108" s="159">
        <f>S108*H108</f>
        <v>0</v>
      </c>
      <c r="AR108" s="21" t="s">
        <v>271</v>
      </c>
      <c r="AT108" s="21" t="s">
        <v>131</v>
      </c>
      <c r="AU108" s="21" t="s">
        <v>79</v>
      </c>
      <c r="AY108" s="21" t="s">
        <v>129</v>
      </c>
      <c r="BE108" s="160">
        <f>IF(N108="základní",J108,0)</f>
        <v>0</v>
      </c>
      <c r="BF108" s="160">
        <f>IF(N108="snížená",J108,0)</f>
        <v>0</v>
      </c>
      <c r="BG108" s="160">
        <f>IF(N108="zákl. přenesená",J108,0)</f>
        <v>0</v>
      </c>
      <c r="BH108" s="160">
        <f>IF(N108="sníž. přenesená",J108,0)</f>
        <v>0</v>
      </c>
      <c r="BI108" s="160">
        <f>IF(N108="nulová",J108,0)</f>
        <v>0</v>
      </c>
      <c r="BJ108" s="21" t="s">
        <v>77</v>
      </c>
      <c r="BK108" s="160">
        <f>ROUND(I108*H108,2)</f>
        <v>0</v>
      </c>
      <c r="BL108" s="21" t="s">
        <v>271</v>
      </c>
      <c r="BM108" s="21" t="s">
        <v>1810</v>
      </c>
    </row>
    <row r="109" spans="2:65" s="1" customFormat="1" ht="16.5" customHeight="1">
      <c r="B109" s="149"/>
      <c r="C109" s="150" t="s">
        <v>276</v>
      </c>
      <c r="D109" s="150" t="s">
        <v>131</v>
      </c>
      <c r="E109" s="151" t="s">
        <v>1811</v>
      </c>
      <c r="F109" s="152" t="s">
        <v>1812</v>
      </c>
      <c r="G109" s="153" t="s">
        <v>317</v>
      </c>
      <c r="H109" s="154">
        <v>4</v>
      </c>
      <c r="I109" s="155"/>
      <c r="J109" s="155">
        <f>ROUND(I109*H109,2)</f>
        <v>0</v>
      </c>
      <c r="K109" s="152" t="s">
        <v>188</v>
      </c>
      <c r="L109" s="35"/>
      <c r="M109" s="156" t="s">
        <v>5</v>
      </c>
      <c r="N109" s="157" t="s">
        <v>40</v>
      </c>
      <c r="O109" s="158">
        <v>0.43</v>
      </c>
      <c r="P109" s="158">
        <f>O109*H109</f>
        <v>1.72</v>
      </c>
      <c r="Q109" s="158">
        <v>1.0399999999999999E-3</v>
      </c>
      <c r="R109" s="158">
        <f>Q109*H109</f>
        <v>4.1599999999999996E-3</v>
      </c>
      <c r="S109" s="158">
        <v>0</v>
      </c>
      <c r="T109" s="159">
        <f>S109*H109</f>
        <v>0</v>
      </c>
      <c r="AR109" s="21" t="s">
        <v>271</v>
      </c>
      <c r="AT109" s="21" t="s">
        <v>131</v>
      </c>
      <c r="AU109" s="21" t="s">
        <v>79</v>
      </c>
      <c r="AY109" s="21" t="s">
        <v>129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21" t="s">
        <v>77</v>
      </c>
      <c r="BK109" s="160">
        <f>ROUND(I109*H109,2)</f>
        <v>0</v>
      </c>
      <c r="BL109" s="21" t="s">
        <v>271</v>
      </c>
      <c r="BM109" s="21" t="s">
        <v>1813</v>
      </c>
    </row>
    <row r="110" spans="2:65" s="1" customFormat="1" ht="16.5" customHeight="1">
      <c r="B110" s="149"/>
      <c r="C110" s="150" t="s">
        <v>281</v>
      </c>
      <c r="D110" s="150" t="s">
        <v>131</v>
      </c>
      <c r="E110" s="151" t="s">
        <v>1814</v>
      </c>
      <c r="F110" s="152" t="s">
        <v>1815</v>
      </c>
      <c r="G110" s="153" t="s">
        <v>317</v>
      </c>
      <c r="H110" s="154">
        <v>41</v>
      </c>
      <c r="I110" s="155"/>
      <c r="J110" s="155">
        <f>ROUND(I110*H110,2)</f>
        <v>0</v>
      </c>
      <c r="K110" s="152" t="s">
        <v>188</v>
      </c>
      <c r="L110" s="35"/>
      <c r="M110" s="156" t="s">
        <v>5</v>
      </c>
      <c r="N110" s="157" t="s">
        <v>40</v>
      </c>
      <c r="O110" s="158">
        <v>3.7999999999999999E-2</v>
      </c>
      <c r="P110" s="158">
        <f>O110*H110</f>
        <v>1.5580000000000001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21" t="s">
        <v>271</v>
      </c>
      <c r="AT110" s="21" t="s">
        <v>131</v>
      </c>
      <c r="AU110" s="21" t="s">
        <v>79</v>
      </c>
      <c r="AY110" s="21" t="s">
        <v>129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21" t="s">
        <v>77</v>
      </c>
      <c r="BK110" s="160">
        <f>ROUND(I110*H110,2)</f>
        <v>0</v>
      </c>
      <c r="BL110" s="21" t="s">
        <v>271</v>
      </c>
      <c r="BM110" s="21" t="s">
        <v>1816</v>
      </c>
    </row>
    <row r="111" spans="2:65" s="11" customFormat="1">
      <c r="B111" s="164"/>
      <c r="D111" s="165" t="s">
        <v>190</v>
      </c>
      <c r="E111" s="166" t="s">
        <v>5</v>
      </c>
      <c r="F111" s="167" t="s">
        <v>1817</v>
      </c>
      <c r="H111" s="168">
        <v>41</v>
      </c>
      <c r="L111" s="164"/>
      <c r="M111" s="169"/>
      <c r="N111" s="170"/>
      <c r="O111" s="170"/>
      <c r="P111" s="170"/>
      <c r="Q111" s="170"/>
      <c r="R111" s="170"/>
      <c r="S111" s="170"/>
      <c r="T111" s="171"/>
      <c r="AT111" s="166" t="s">
        <v>190</v>
      </c>
      <c r="AU111" s="166" t="s">
        <v>79</v>
      </c>
      <c r="AV111" s="11" t="s">
        <v>79</v>
      </c>
      <c r="AW111" s="11" t="s">
        <v>32</v>
      </c>
      <c r="AX111" s="11" t="s">
        <v>77</v>
      </c>
      <c r="AY111" s="166" t="s">
        <v>129</v>
      </c>
    </row>
    <row r="112" spans="2:65" s="1" customFormat="1" ht="16.5" customHeight="1">
      <c r="B112" s="149"/>
      <c r="C112" s="150" t="s">
        <v>287</v>
      </c>
      <c r="D112" s="150" t="s">
        <v>131</v>
      </c>
      <c r="E112" s="151" t="s">
        <v>1818</v>
      </c>
      <c r="F112" s="152" t="s">
        <v>1819</v>
      </c>
      <c r="G112" s="153" t="s">
        <v>317</v>
      </c>
      <c r="H112" s="154">
        <v>50</v>
      </c>
      <c r="I112" s="155"/>
      <c r="J112" s="155">
        <f>ROUND(I112*H112,2)</f>
        <v>0</v>
      </c>
      <c r="K112" s="152" t="s">
        <v>188</v>
      </c>
      <c r="L112" s="35"/>
      <c r="M112" s="156" t="s">
        <v>5</v>
      </c>
      <c r="N112" s="157" t="s">
        <v>40</v>
      </c>
      <c r="O112" s="158">
        <v>0.17799999999999999</v>
      </c>
      <c r="P112" s="158">
        <f>O112*H112</f>
        <v>8.9</v>
      </c>
      <c r="Q112" s="158">
        <v>1.2999999999999999E-4</v>
      </c>
      <c r="R112" s="158">
        <f>Q112*H112</f>
        <v>6.4999999999999997E-3</v>
      </c>
      <c r="S112" s="158">
        <v>0</v>
      </c>
      <c r="T112" s="159">
        <f>S112*H112</f>
        <v>0</v>
      </c>
      <c r="AR112" s="21" t="s">
        <v>271</v>
      </c>
      <c r="AT112" s="21" t="s">
        <v>131</v>
      </c>
      <c r="AU112" s="21" t="s">
        <v>79</v>
      </c>
      <c r="AY112" s="21" t="s">
        <v>129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21" t="s">
        <v>77</v>
      </c>
      <c r="BK112" s="160">
        <f>ROUND(I112*H112,2)</f>
        <v>0</v>
      </c>
      <c r="BL112" s="21" t="s">
        <v>271</v>
      </c>
      <c r="BM112" s="21" t="s">
        <v>1820</v>
      </c>
    </row>
    <row r="113" spans="2:65" s="1" customFormat="1" ht="16.5" customHeight="1">
      <c r="B113" s="149"/>
      <c r="C113" s="150" t="s">
        <v>83</v>
      </c>
      <c r="D113" s="150" t="s">
        <v>131</v>
      </c>
      <c r="E113" s="151" t="s">
        <v>1821</v>
      </c>
      <c r="F113" s="152" t="s">
        <v>1822</v>
      </c>
      <c r="G113" s="153" t="s">
        <v>317</v>
      </c>
      <c r="H113" s="154">
        <v>21</v>
      </c>
      <c r="I113" s="155"/>
      <c r="J113" s="155">
        <f>ROUND(I113*H113,2)</f>
        <v>0</v>
      </c>
      <c r="K113" s="152" t="s">
        <v>188</v>
      </c>
      <c r="L113" s="35"/>
      <c r="M113" s="156" t="s">
        <v>5</v>
      </c>
      <c r="N113" s="157" t="s">
        <v>40</v>
      </c>
      <c r="O113" s="158">
        <v>0.188</v>
      </c>
      <c r="P113" s="158">
        <f>O113*H113</f>
        <v>3.948</v>
      </c>
      <c r="Q113" s="158">
        <v>1.8000000000000001E-4</v>
      </c>
      <c r="R113" s="158">
        <f>Q113*H113</f>
        <v>3.7800000000000004E-3</v>
      </c>
      <c r="S113" s="158">
        <v>0</v>
      </c>
      <c r="T113" s="159">
        <f>S113*H113</f>
        <v>0</v>
      </c>
      <c r="AR113" s="21" t="s">
        <v>271</v>
      </c>
      <c r="AT113" s="21" t="s">
        <v>131</v>
      </c>
      <c r="AU113" s="21" t="s">
        <v>79</v>
      </c>
      <c r="AY113" s="21" t="s">
        <v>129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21" t="s">
        <v>77</v>
      </c>
      <c r="BK113" s="160">
        <f>ROUND(I113*H113,2)</f>
        <v>0</v>
      </c>
      <c r="BL113" s="21" t="s">
        <v>271</v>
      </c>
      <c r="BM113" s="21" t="s">
        <v>1823</v>
      </c>
    </row>
    <row r="114" spans="2:65" s="1" customFormat="1" ht="16.5" customHeight="1">
      <c r="B114" s="149"/>
      <c r="C114" s="150" t="s">
        <v>10</v>
      </c>
      <c r="D114" s="150" t="s">
        <v>131</v>
      </c>
      <c r="E114" s="151" t="s">
        <v>1824</v>
      </c>
      <c r="F114" s="152" t="s">
        <v>1825</v>
      </c>
      <c r="G114" s="153" t="s">
        <v>317</v>
      </c>
      <c r="H114" s="154">
        <v>52</v>
      </c>
      <c r="I114" s="155"/>
      <c r="J114" s="155">
        <f>ROUND(I114*H114,2)</f>
        <v>0</v>
      </c>
      <c r="K114" s="152" t="s">
        <v>188</v>
      </c>
      <c r="L114" s="35"/>
      <c r="M114" s="156" t="s">
        <v>5</v>
      </c>
      <c r="N114" s="157" t="s">
        <v>40</v>
      </c>
      <c r="O114" s="158">
        <v>0.20300000000000001</v>
      </c>
      <c r="P114" s="158">
        <f>O114*H114</f>
        <v>10.556000000000001</v>
      </c>
      <c r="Q114" s="158">
        <v>2.7999999999999998E-4</v>
      </c>
      <c r="R114" s="158">
        <f>Q114*H114</f>
        <v>1.4559999999999998E-2</v>
      </c>
      <c r="S114" s="158">
        <v>0</v>
      </c>
      <c r="T114" s="159">
        <f>S114*H114</f>
        <v>0</v>
      </c>
      <c r="AR114" s="21" t="s">
        <v>271</v>
      </c>
      <c r="AT114" s="21" t="s">
        <v>131</v>
      </c>
      <c r="AU114" s="21" t="s">
        <v>79</v>
      </c>
      <c r="AY114" s="21" t="s">
        <v>129</v>
      </c>
      <c r="BE114" s="160">
        <f>IF(N114="základní",J114,0)</f>
        <v>0</v>
      </c>
      <c r="BF114" s="160">
        <f>IF(N114="snížená",J114,0)</f>
        <v>0</v>
      </c>
      <c r="BG114" s="160">
        <f>IF(N114="zákl. přenesená",J114,0)</f>
        <v>0</v>
      </c>
      <c r="BH114" s="160">
        <f>IF(N114="sníž. přenesená",J114,0)</f>
        <v>0</v>
      </c>
      <c r="BI114" s="160">
        <f>IF(N114="nulová",J114,0)</f>
        <v>0</v>
      </c>
      <c r="BJ114" s="21" t="s">
        <v>77</v>
      </c>
      <c r="BK114" s="160">
        <f>ROUND(I114*H114,2)</f>
        <v>0</v>
      </c>
      <c r="BL114" s="21" t="s">
        <v>271</v>
      </c>
      <c r="BM114" s="21" t="s">
        <v>1826</v>
      </c>
    </row>
    <row r="115" spans="2:65" s="1" customFormat="1" ht="16.5" customHeight="1">
      <c r="B115" s="149"/>
      <c r="C115" s="150" t="s">
        <v>306</v>
      </c>
      <c r="D115" s="150" t="s">
        <v>131</v>
      </c>
      <c r="E115" s="151" t="s">
        <v>1827</v>
      </c>
      <c r="F115" s="152" t="s">
        <v>1828</v>
      </c>
      <c r="G115" s="153" t="s">
        <v>317</v>
      </c>
      <c r="H115" s="154">
        <v>32</v>
      </c>
      <c r="I115" s="155"/>
      <c r="J115" s="155">
        <f>ROUND(I115*H115,2)</f>
        <v>0</v>
      </c>
      <c r="K115" s="152" t="s">
        <v>188</v>
      </c>
      <c r="L115" s="35"/>
      <c r="M115" s="156" t="s">
        <v>5</v>
      </c>
      <c r="N115" s="157" t="s">
        <v>40</v>
      </c>
      <c r="O115" s="158">
        <v>0.248</v>
      </c>
      <c r="P115" s="158">
        <f>O115*H115</f>
        <v>7.9359999999999999</v>
      </c>
      <c r="Q115" s="158">
        <v>4.6000000000000001E-4</v>
      </c>
      <c r="R115" s="158">
        <f>Q115*H115</f>
        <v>1.472E-2</v>
      </c>
      <c r="S115" s="158">
        <v>0</v>
      </c>
      <c r="T115" s="159">
        <f>S115*H115</f>
        <v>0</v>
      </c>
      <c r="AR115" s="21" t="s">
        <v>271</v>
      </c>
      <c r="AT115" s="21" t="s">
        <v>131</v>
      </c>
      <c r="AU115" s="21" t="s">
        <v>79</v>
      </c>
      <c r="AY115" s="21" t="s">
        <v>129</v>
      </c>
      <c r="BE115" s="160">
        <f>IF(N115="základní",J115,0)</f>
        <v>0</v>
      </c>
      <c r="BF115" s="160">
        <f>IF(N115="snížená",J115,0)</f>
        <v>0</v>
      </c>
      <c r="BG115" s="160">
        <f>IF(N115="zákl. přenesená",J115,0)</f>
        <v>0</v>
      </c>
      <c r="BH115" s="160">
        <f>IF(N115="sníž. přenesená",J115,0)</f>
        <v>0</v>
      </c>
      <c r="BI115" s="160">
        <f>IF(N115="nulová",J115,0)</f>
        <v>0</v>
      </c>
      <c r="BJ115" s="21" t="s">
        <v>77</v>
      </c>
      <c r="BK115" s="160">
        <f>ROUND(I115*H115,2)</f>
        <v>0</v>
      </c>
      <c r="BL115" s="21" t="s">
        <v>271</v>
      </c>
      <c r="BM115" s="21" t="s">
        <v>1829</v>
      </c>
    </row>
    <row r="116" spans="2:65" s="1" customFormat="1" ht="16.5" customHeight="1">
      <c r="B116" s="149"/>
      <c r="C116" s="150" t="s">
        <v>310</v>
      </c>
      <c r="D116" s="150" t="s">
        <v>131</v>
      </c>
      <c r="E116" s="151" t="s">
        <v>1830</v>
      </c>
      <c r="F116" s="152" t="s">
        <v>1831</v>
      </c>
      <c r="G116" s="153" t="s">
        <v>317</v>
      </c>
      <c r="H116" s="154">
        <v>155</v>
      </c>
      <c r="I116" s="155"/>
      <c r="J116" s="155">
        <f>ROUND(I116*H116,2)</f>
        <v>0</v>
      </c>
      <c r="K116" s="152" t="s">
        <v>188</v>
      </c>
      <c r="L116" s="35"/>
      <c r="M116" s="156" t="s">
        <v>5</v>
      </c>
      <c r="N116" s="157" t="s">
        <v>40</v>
      </c>
      <c r="O116" s="158">
        <v>0.03</v>
      </c>
      <c r="P116" s="158">
        <f>O116*H116</f>
        <v>4.6499999999999995</v>
      </c>
      <c r="Q116" s="158">
        <v>0</v>
      </c>
      <c r="R116" s="158">
        <f>Q116*H116</f>
        <v>0</v>
      </c>
      <c r="S116" s="158">
        <v>0</v>
      </c>
      <c r="T116" s="159">
        <f>S116*H116</f>
        <v>0</v>
      </c>
      <c r="AR116" s="21" t="s">
        <v>271</v>
      </c>
      <c r="AT116" s="21" t="s">
        <v>131</v>
      </c>
      <c r="AU116" s="21" t="s">
        <v>79</v>
      </c>
      <c r="AY116" s="21" t="s">
        <v>129</v>
      </c>
      <c r="BE116" s="160">
        <f>IF(N116="základní",J116,0)</f>
        <v>0</v>
      </c>
      <c r="BF116" s="160">
        <f>IF(N116="snížená",J116,0)</f>
        <v>0</v>
      </c>
      <c r="BG116" s="160">
        <f>IF(N116="zákl. přenesená",J116,0)</f>
        <v>0</v>
      </c>
      <c r="BH116" s="160">
        <f>IF(N116="sníž. přenesená",J116,0)</f>
        <v>0</v>
      </c>
      <c r="BI116" s="160">
        <f>IF(N116="nulová",J116,0)</f>
        <v>0</v>
      </c>
      <c r="BJ116" s="21" t="s">
        <v>77</v>
      </c>
      <c r="BK116" s="160">
        <f>ROUND(I116*H116,2)</f>
        <v>0</v>
      </c>
      <c r="BL116" s="21" t="s">
        <v>271</v>
      </c>
      <c r="BM116" s="21" t="s">
        <v>1832</v>
      </c>
    </row>
    <row r="117" spans="2:65" s="11" customFormat="1">
      <c r="B117" s="164"/>
      <c r="D117" s="165" t="s">
        <v>190</v>
      </c>
      <c r="E117" s="166" t="s">
        <v>5</v>
      </c>
      <c r="F117" s="167" t="s">
        <v>1833</v>
      </c>
      <c r="H117" s="168">
        <v>155</v>
      </c>
      <c r="L117" s="164"/>
      <c r="M117" s="169"/>
      <c r="N117" s="170"/>
      <c r="O117" s="170"/>
      <c r="P117" s="170"/>
      <c r="Q117" s="170"/>
      <c r="R117" s="170"/>
      <c r="S117" s="170"/>
      <c r="T117" s="171"/>
      <c r="AT117" s="166" t="s">
        <v>190</v>
      </c>
      <c r="AU117" s="166" t="s">
        <v>79</v>
      </c>
      <c r="AV117" s="11" t="s">
        <v>79</v>
      </c>
      <c r="AW117" s="11" t="s">
        <v>32</v>
      </c>
      <c r="AX117" s="11" t="s">
        <v>77</v>
      </c>
      <c r="AY117" s="166" t="s">
        <v>129</v>
      </c>
    </row>
    <row r="118" spans="2:65" s="1" customFormat="1" ht="16.5" customHeight="1">
      <c r="B118" s="149"/>
      <c r="C118" s="150" t="s">
        <v>314</v>
      </c>
      <c r="D118" s="150" t="s">
        <v>131</v>
      </c>
      <c r="E118" s="151" t="s">
        <v>1834</v>
      </c>
      <c r="F118" s="152" t="s">
        <v>1835</v>
      </c>
      <c r="G118" s="153" t="s">
        <v>735</v>
      </c>
      <c r="H118" s="154">
        <v>601.34500000000003</v>
      </c>
      <c r="I118" s="155"/>
      <c r="J118" s="155">
        <f>ROUND(I118*H118,2)</f>
        <v>0</v>
      </c>
      <c r="K118" s="152" t="s">
        <v>188</v>
      </c>
      <c r="L118" s="35"/>
      <c r="M118" s="156" t="s">
        <v>5</v>
      </c>
      <c r="N118" s="157" t="s">
        <v>40</v>
      </c>
      <c r="O118" s="158">
        <v>0</v>
      </c>
      <c r="P118" s="158">
        <f>O118*H118</f>
        <v>0</v>
      </c>
      <c r="Q118" s="158">
        <v>0</v>
      </c>
      <c r="R118" s="158">
        <f>Q118*H118</f>
        <v>0</v>
      </c>
      <c r="S118" s="158">
        <v>0</v>
      </c>
      <c r="T118" s="159">
        <f>S118*H118</f>
        <v>0</v>
      </c>
      <c r="AR118" s="21" t="s">
        <v>271</v>
      </c>
      <c r="AT118" s="21" t="s">
        <v>131</v>
      </c>
      <c r="AU118" s="21" t="s">
        <v>79</v>
      </c>
      <c r="AY118" s="21" t="s">
        <v>129</v>
      </c>
      <c r="BE118" s="160">
        <f>IF(N118="základní",J118,0)</f>
        <v>0</v>
      </c>
      <c r="BF118" s="160">
        <f>IF(N118="snížená",J118,0)</f>
        <v>0</v>
      </c>
      <c r="BG118" s="160">
        <f>IF(N118="zákl. přenesená",J118,0)</f>
        <v>0</v>
      </c>
      <c r="BH118" s="160">
        <f>IF(N118="sníž. přenesená",J118,0)</f>
        <v>0</v>
      </c>
      <c r="BI118" s="160">
        <f>IF(N118="nulová",J118,0)</f>
        <v>0</v>
      </c>
      <c r="BJ118" s="21" t="s">
        <v>77</v>
      </c>
      <c r="BK118" s="160">
        <f>ROUND(I118*H118,2)</f>
        <v>0</v>
      </c>
      <c r="BL118" s="21" t="s">
        <v>271</v>
      </c>
      <c r="BM118" s="21" t="s">
        <v>1836</v>
      </c>
    </row>
    <row r="119" spans="2:65" s="10" customFormat="1" ht="29.85" customHeight="1">
      <c r="B119" s="137"/>
      <c r="D119" s="138" t="s">
        <v>68</v>
      </c>
      <c r="E119" s="147" t="s">
        <v>1837</v>
      </c>
      <c r="F119" s="147" t="s">
        <v>1838</v>
      </c>
      <c r="J119" s="148">
        <f>BK119</f>
        <v>0</v>
      </c>
      <c r="L119" s="137"/>
      <c r="M119" s="141"/>
      <c r="N119" s="142"/>
      <c r="O119" s="142"/>
      <c r="P119" s="143">
        <f>SUM(P120:P134)</f>
        <v>9.860000000000003</v>
      </c>
      <c r="Q119" s="142"/>
      <c r="R119" s="143">
        <f>SUM(R120:R134)</f>
        <v>2.955E-2</v>
      </c>
      <c r="S119" s="142"/>
      <c r="T119" s="144">
        <f>SUM(T120:T134)</f>
        <v>0</v>
      </c>
      <c r="AR119" s="138" t="s">
        <v>79</v>
      </c>
      <c r="AT119" s="145" t="s">
        <v>68</v>
      </c>
      <c r="AU119" s="145" t="s">
        <v>77</v>
      </c>
      <c r="AY119" s="138" t="s">
        <v>129</v>
      </c>
      <c r="BK119" s="146">
        <f>SUM(BK120:BK134)</f>
        <v>0</v>
      </c>
    </row>
    <row r="120" spans="2:65" s="1" customFormat="1" ht="16.5" customHeight="1">
      <c r="B120" s="149"/>
      <c r="C120" s="150" t="s">
        <v>319</v>
      </c>
      <c r="D120" s="150" t="s">
        <v>131</v>
      </c>
      <c r="E120" s="151" t="s">
        <v>1839</v>
      </c>
      <c r="F120" s="152" t="s">
        <v>1840</v>
      </c>
      <c r="G120" s="153" t="s">
        <v>134</v>
      </c>
      <c r="H120" s="154">
        <v>1</v>
      </c>
      <c r="I120" s="155"/>
      <c r="J120" s="155">
        <f t="shared" ref="J120:J134" si="10">ROUND(I120*H120,2)</f>
        <v>0</v>
      </c>
      <c r="K120" s="152" t="s">
        <v>188</v>
      </c>
      <c r="L120" s="35"/>
      <c r="M120" s="156" t="s">
        <v>5</v>
      </c>
      <c r="N120" s="157" t="s">
        <v>40</v>
      </c>
      <c r="O120" s="158">
        <v>0.10299999999999999</v>
      </c>
      <c r="P120" s="158">
        <f t="shared" ref="P120:P134" si="11">O120*H120</f>
        <v>0.10299999999999999</v>
      </c>
      <c r="Q120" s="158">
        <v>2.4000000000000001E-4</v>
      </c>
      <c r="R120" s="158">
        <f t="shared" ref="R120:R134" si="12">Q120*H120</f>
        <v>2.4000000000000001E-4</v>
      </c>
      <c r="S120" s="158">
        <v>0</v>
      </c>
      <c r="T120" s="159">
        <f t="shared" ref="T120:T134" si="13">S120*H120</f>
        <v>0</v>
      </c>
      <c r="AR120" s="21" t="s">
        <v>271</v>
      </c>
      <c r="AT120" s="21" t="s">
        <v>131</v>
      </c>
      <c r="AU120" s="21" t="s">
        <v>79</v>
      </c>
      <c r="AY120" s="21" t="s">
        <v>129</v>
      </c>
      <c r="BE120" s="160">
        <f t="shared" ref="BE120:BE134" si="14">IF(N120="základní",J120,0)</f>
        <v>0</v>
      </c>
      <c r="BF120" s="160">
        <f t="shared" ref="BF120:BF134" si="15">IF(N120="snížená",J120,0)</f>
        <v>0</v>
      </c>
      <c r="BG120" s="160">
        <f t="shared" ref="BG120:BG134" si="16">IF(N120="zákl. přenesená",J120,0)</f>
        <v>0</v>
      </c>
      <c r="BH120" s="160">
        <f t="shared" ref="BH120:BH134" si="17">IF(N120="sníž. přenesená",J120,0)</f>
        <v>0</v>
      </c>
      <c r="BI120" s="160">
        <f t="shared" ref="BI120:BI134" si="18">IF(N120="nulová",J120,0)</f>
        <v>0</v>
      </c>
      <c r="BJ120" s="21" t="s">
        <v>77</v>
      </c>
      <c r="BK120" s="160">
        <f t="shared" ref="BK120:BK134" si="19">ROUND(I120*H120,2)</f>
        <v>0</v>
      </c>
      <c r="BL120" s="21" t="s">
        <v>271</v>
      </c>
      <c r="BM120" s="21" t="s">
        <v>1841</v>
      </c>
    </row>
    <row r="121" spans="2:65" s="1" customFormat="1" ht="25.5" customHeight="1">
      <c r="B121" s="149"/>
      <c r="C121" s="150" t="s">
        <v>323</v>
      </c>
      <c r="D121" s="150" t="s">
        <v>131</v>
      </c>
      <c r="E121" s="151" t="s">
        <v>1842</v>
      </c>
      <c r="F121" s="152" t="s">
        <v>1843</v>
      </c>
      <c r="G121" s="153" t="s">
        <v>134</v>
      </c>
      <c r="H121" s="154">
        <v>1</v>
      </c>
      <c r="I121" s="155"/>
      <c r="J121" s="155">
        <f t="shared" si="10"/>
        <v>0</v>
      </c>
      <c r="K121" s="152" t="s">
        <v>188</v>
      </c>
      <c r="L121" s="35"/>
      <c r="M121" s="156" t="s">
        <v>5</v>
      </c>
      <c r="N121" s="157" t="s">
        <v>40</v>
      </c>
      <c r="O121" s="158">
        <v>0.15</v>
      </c>
      <c r="P121" s="158">
        <f t="shared" si="11"/>
        <v>0.15</v>
      </c>
      <c r="Q121" s="158">
        <v>2.3000000000000001E-4</v>
      </c>
      <c r="R121" s="158">
        <f t="shared" si="12"/>
        <v>2.3000000000000001E-4</v>
      </c>
      <c r="S121" s="158">
        <v>0</v>
      </c>
      <c r="T121" s="159">
        <f t="shared" si="13"/>
        <v>0</v>
      </c>
      <c r="AR121" s="21" t="s">
        <v>271</v>
      </c>
      <c r="AT121" s="21" t="s">
        <v>131</v>
      </c>
      <c r="AU121" s="21" t="s">
        <v>79</v>
      </c>
      <c r="AY121" s="21" t="s">
        <v>129</v>
      </c>
      <c r="BE121" s="160">
        <f t="shared" si="14"/>
        <v>0</v>
      </c>
      <c r="BF121" s="160">
        <f t="shared" si="15"/>
        <v>0</v>
      </c>
      <c r="BG121" s="160">
        <f t="shared" si="16"/>
        <v>0</v>
      </c>
      <c r="BH121" s="160">
        <f t="shared" si="17"/>
        <v>0</v>
      </c>
      <c r="BI121" s="160">
        <f t="shared" si="18"/>
        <v>0</v>
      </c>
      <c r="BJ121" s="21" t="s">
        <v>77</v>
      </c>
      <c r="BK121" s="160">
        <f t="shared" si="19"/>
        <v>0</v>
      </c>
      <c r="BL121" s="21" t="s">
        <v>271</v>
      </c>
      <c r="BM121" s="21" t="s">
        <v>1844</v>
      </c>
    </row>
    <row r="122" spans="2:65" s="1" customFormat="1" ht="16.5" customHeight="1">
      <c r="B122" s="149"/>
      <c r="C122" s="150" t="s">
        <v>327</v>
      </c>
      <c r="D122" s="150" t="s">
        <v>131</v>
      </c>
      <c r="E122" s="151" t="s">
        <v>1845</v>
      </c>
      <c r="F122" s="152" t="s">
        <v>1846</v>
      </c>
      <c r="G122" s="153" t="s">
        <v>134</v>
      </c>
      <c r="H122" s="154">
        <v>16</v>
      </c>
      <c r="I122" s="155"/>
      <c r="J122" s="155">
        <f t="shared" si="10"/>
        <v>0</v>
      </c>
      <c r="K122" s="152" t="s">
        <v>188</v>
      </c>
      <c r="L122" s="35"/>
      <c r="M122" s="156" t="s">
        <v>5</v>
      </c>
      <c r="N122" s="157" t="s">
        <v>40</v>
      </c>
      <c r="O122" s="158">
        <v>3.5000000000000003E-2</v>
      </c>
      <c r="P122" s="158">
        <f t="shared" si="11"/>
        <v>0.56000000000000005</v>
      </c>
      <c r="Q122" s="158">
        <v>1.2E-4</v>
      </c>
      <c r="R122" s="158">
        <f t="shared" si="12"/>
        <v>1.92E-3</v>
      </c>
      <c r="S122" s="158">
        <v>0</v>
      </c>
      <c r="T122" s="159">
        <f t="shared" si="13"/>
        <v>0</v>
      </c>
      <c r="AR122" s="21" t="s">
        <v>271</v>
      </c>
      <c r="AT122" s="21" t="s">
        <v>131</v>
      </c>
      <c r="AU122" s="21" t="s">
        <v>79</v>
      </c>
      <c r="AY122" s="21" t="s">
        <v>129</v>
      </c>
      <c r="BE122" s="160">
        <f t="shared" si="14"/>
        <v>0</v>
      </c>
      <c r="BF122" s="160">
        <f t="shared" si="15"/>
        <v>0</v>
      </c>
      <c r="BG122" s="160">
        <f t="shared" si="16"/>
        <v>0</v>
      </c>
      <c r="BH122" s="160">
        <f t="shared" si="17"/>
        <v>0</v>
      </c>
      <c r="BI122" s="160">
        <f t="shared" si="18"/>
        <v>0</v>
      </c>
      <c r="BJ122" s="21" t="s">
        <v>77</v>
      </c>
      <c r="BK122" s="160">
        <f t="shared" si="19"/>
        <v>0</v>
      </c>
      <c r="BL122" s="21" t="s">
        <v>271</v>
      </c>
      <c r="BM122" s="21" t="s">
        <v>1847</v>
      </c>
    </row>
    <row r="123" spans="2:65" s="1" customFormat="1" ht="16.5" customHeight="1">
      <c r="B123" s="149"/>
      <c r="C123" s="150" t="s">
        <v>331</v>
      </c>
      <c r="D123" s="150" t="s">
        <v>131</v>
      </c>
      <c r="E123" s="151" t="s">
        <v>1848</v>
      </c>
      <c r="F123" s="152" t="s">
        <v>1849</v>
      </c>
      <c r="G123" s="153" t="s">
        <v>134</v>
      </c>
      <c r="H123" s="154">
        <v>1</v>
      </c>
      <c r="I123" s="155"/>
      <c r="J123" s="155">
        <f t="shared" si="10"/>
        <v>0</v>
      </c>
      <c r="K123" s="152" t="s">
        <v>188</v>
      </c>
      <c r="L123" s="35"/>
      <c r="M123" s="156" t="s">
        <v>5</v>
      </c>
      <c r="N123" s="157" t="s">
        <v>40</v>
      </c>
      <c r="O123" s="158">
        <v>0.16500000000000001</v>
      </c>
      <c r="P123" s="158">
        <f t="shared" si="11"/>
        <v>0.16500000000000001</v>
      </c>
      <c r="Q123" s="158">
        <v>1.2999999999999999E-4</v>
      </c>
      <c r="R123" s="158">
        <f t="shared" si="12"/>
        <v>1.2999999999999999E-4</v>
      </c>
      <c r="S123" s="158">
        <v>0</v>
      </c>
      <c r="T123" s="159">
        <f t="shared" si="13"/>
        <v>0</v>
      </c>
      <c r="AR123" s="21" t="s">
        <v>271</v>
      </c>
      <c r="AT123" s="21" t="s">
        <v>131</v>
      </c>
      <c r="AU123" s="21" t="s">
        <v>79</v>
      </c>
      <c r="AY123" s="21" t="s">
        <v>129</v>
      </c>
      <c r="BE123" s="160">
        <f t="shared" si="14"/>
        <v>0</v>
      </c>
      <c r="BF123" s="160">
        <f t="shared" si="15"/>
        <v>0</v>
      </c>
      <c r="BG123" s="160">
        <f t="shared" si="16"/>
        <v>0</v>
      </c>
      <c r="BH123" s="160">
        <f t="shared" si="17"/>
        <v>0</v>
      </c>
      <c r="BI123" s="160">
        <f t="shared" si="18"/>
        <v>0</v>
      </c>
      <c r="BJ123" s="21" t="s">
        <v>77</v>
      </c>
      <c r="BK123" s="160">
        <f t="shared" si="19"/>
        <v>0</v>
      </c>
      <c r="BL123" s="21" t="s">
        <v>271</v>
      </c>
      <c r="BM123" s="21" t="s">
        <v>1850</v>
      </c>
    </row>
    <row r="124" spans="2:65" s="1" customFormat="1" ht="16.5" customHeight="1">
      <c r="B124" s="149"/>
      <c r="C124" s="150" t="s">
        <v>335</v>
      </c>
      <c r="D124" s="150" t="s">
        <v>131</v>
      </c>
      <c r="E124" s="151" t="s">
        <v>1851</v>
      </c>
      <c r="F124" s="152" t="s">
        <v>1852</v>
      </c>
      <c r="G124" s="153" t="s">
        <v>134</v>
      </c>
      <c r="H124" s="154">
        <v>1</v>
      </c>
      <c r="I124" s="155"/>
      <c r="J124" s="155">
        <f t="shared" si="10"/>
        <v>0</v>
      </c>
      <c r="K124" s="152" t="s">
        <v>188</v>
      </c>
      <c r="L124" s="35"/>
      <c r="M124" s="156" t="s">
        <v>5</v>
      </c>
      <c r="N124" s="157" t="s">
        <v>40</v>
      </c>
      <c r="O124" s="158">
        <v>0.20599999999999999</v>
      </c>
      <c r="P124" s="158">
        <f t="shared" si="11"/>
        <v>0.20599999999999999</v>
      </c>
      <c r="Q124" s="158">
        <v>1.8000000000000001E-4</v>
      </c>
      <c r="R124" s="158">
        <f t="shared" si="12"/>
        <v>1.8000000000000001E-4</v>
      </c>
      <c r="S124" s="158">
        <v>0</v>
      </c>
      <c r="T124" s="159">
        <f t="shared" si="13"/>
        <v>0</v>
      </c>
      <c r="AR124" s="21" t="s">
        <v>271</v>
      </c>
      <c r="AT124" s="21" t="s">
        <v>131</v>
      </c>
      <c r="AU124" s="21" t="s">
        <v>79</v>
      </c>
      <c r="AY124" s="21" t="s">
        <v>129</v>
      </c>
      <c r="BE124" s="160">
        <f t="shared" si="14"/>
        <v>0</v>
      </c>
      <c r="BF124" s="160">
        <f t="shared" si="15"/>
        <v>0</v>
      </c>
      <c r="BG124" s="160">
        <f t="shared" si="16"/>
        <v>0</v>
      </c>
      <c r="BH124" s="160">
        <f t="shared" si="17"/>
        <v>0</v>
      </c>
      <c r="BI124" s="160">
        <f t="shared" si="18"/>
        <v>0</v>
      </c>
      <c r="BJ124" s="21" t="s">
        <v>77</v>
      </c>
      <c r="BK124" s="160">
        <f t="shared" si="19"/>
        <v>0</v>
      </c>
      <c r="BL124" s="21" t="s">
        <v>271</v>
      </c>
      <c r="BM124" s="21" t="s">
        <v>1853</v>
      </c>
    </row>
    <row r="125" spans="2:65" s="1" customFormat="1" ht="16.5" customHeight="1">
      <c r="B125" s="149"/>
      <c r="C125" s="150" t="s">
        <v>86</v>
      </c>
      <c r="D125" s="150" t="s">
        <v>131</v>
      </c>
      <c r="E125" s="151" t="s">
        <v>1854</v>
      </c>
      <c r="F125" s="152" t="s">
        <v>1855</v>
      </c>
      <c r="G125" s="153" t="s">
        <v>134</v>
      </c>
      <c r="H125" s="154">
        <v>15</v>
      </c>
      <c r="I125" s="155"/>
      <c r="J125" s="155">
        <f t="shared" si="10"/>
        <v>0</v>
      </c>
      <c r="K125" s="152" t="s">
        <v>188</v>
      </c>
      <c r="L125" s="35"/>
      <c r="M125" s="156" t="s">
        <v>5</v>
      </c>
      <c r="N125" s="157" t="s">
        <v>40</v>
      </c>
      <c r="O125" s="158">
        <v>0.16500000000000001</v>
      </c>
      <c r="P125" s="158">
        <f t="shared" si="11"/>
        <v>2.4750000000000001</v>
      </c>
      <c r="Q125" s="158">
        <v>8.5999999999999998E-4</v>
      </c>
      <c r="R125" s="158">
        <f t="shared" si="12"/>
        <v>1.29E-2</v>
      </c>
      <c r="S125" s="158">
        <v>0</v>
      </c>
      <c r="T125" s="159">
        <f t="shared" si="13"/>
        <v>0</v>
      </c>
      <c r="AR125" s="21" t="s">
        <v>271</v>
      </c>
      <c r="AT125" s="21" t="s">
        <v>131</v>
      </c>
      <c r="AU125" s="21" t="s">
        <v>79</v>
      </c>
      <c r="AY125" s="21" t="s">
        <v>129</v>
      </c>
      <c r="BE125" s="160">
        <f t="shared" si="14"/>
        <v>0</v>
      </c>
      <c r="BF125" s="160">
        <f t="shared" si="15"/>
        <v>0</v>
      </c>
      <c r="BG125" s="160">
        <f t="shared" si="16"/>
        <v>0</v>
      </c>
      <c r="BH125" s="160">
        <f t="shared" si="17"/>
        <v>0</v>
      </c>
      <c r="BI125" s="160">
        <f t="shared" si="18"/>
        <v>0</v>
      </c>
      <c r="BJ125" s="21" t="s">
        <v>77</v>
      </c>
      <c r="BK125" s="160">
        <f t="shared" si="19"/>
        <v>0</v>
      </c>
      <c r="BL125" s="21" t="s">
        <v>271</v>
      </c>
      <c r="BM125" s="21" t="s">
        <v>1856</v>
      </c>
    </row>
    <row r="126" spans="2:65" s="1" customFormat="1" ht="16.5" customHeight="1">
      <c r="B126" s="149"/>
      <c r="C126" s="150" t="s">
        <v>345</v>
      </c>
      <c r="D126" s="150" t="s">
        <v>131</v>
      </c>
      <c r="E126" s="151" t="s">
        <v>1857</v>
      </c>
      <c r="F126" s="152" t="s">
        <v>1858</v>
      </c>
      <c r="G126" s="153" t="s">
        <v>134</v>
      </c>
      <c r="H126" s="154">
        <v>7</v>
      </c>
      <c r="I126" s="155"/>
      <c r="J126" s="155">
        <f t="shared" si="10"/>
        <v>0</v>
      </c>
      <c r="K126" s="152" t="s">
        <v>188</v>
      </c>
      <c r="L126" s="35"/>
      <c r="M126" s="156" t="s">
        <v>5</v>
      </c>
      <c r="N126" s="157" t="s">
        <v>40</v>
      </c>
      <c r="O126" s="158">
        <v>8.2000000000000003E-2</v>
      </c>
      <c r="P126" s="158">
        <f t="shared" si="11"/>
        <v>0.57400000000000007</v>
      </c>
      <c r="Q126" s="158">
        <v>2.2000000000000001E-4</v>
      </c>
      <c r="R126" s="158">
        <f t="shared" si="12"/>
        <v>1.5400000000000001E-3</v>
      </c>
      <c r="S126" s="158">
        <v>0</v>
      </c>
      <c r="T126" s="159">
        <f t="shared" si="13"/>
        <v>0</v>
      </c>
      <c r="AR126" s="21" t="s">
        <v>271</v>
      </c>
      <c r="AT126" s="21" t="s">
        <v>131</v>
      </c>
      <c r="AU126" s="21" t="s">
        <v>79</v>
      </c>
      <c r="AY126" s="21" t="s">
        <v>129</v>
      </c>
      <c r="BE126" s="160">
        <f t="shared" si="14"/>
        <v>0</v>
      </c>
      <c r="BF126" s="160">
        <f t="shared" si="15"/>
        <v>0</v>
      </c>
      <c r="BG126" s="160">
        <f t="shared" si="16"/>
        <v>0</v>
      </c>
      <c r="BH126" s="160">
        <f t="shared" si="17"/>
        <v>0</v>
      </c>
      <c r="BI126" s="160">
        <f t="shared" si="18"/>
        <v>0</v>
      </c>
      <c r="BJ126" s="21" t="s">
        <v>77</v>
      </c>
      <c r="BK126" s="160">
        <f t="shared" si="19"/>
        <v>0</v>
      </c>
      <c r="BL126" s="21" t="s">
        <v>271</v>
      </c>
      <c r="BM126" s="21" t="s">
        <v>1859</v>
      </c>
    </row>
    <row r="127" spans="2:65" s="1" customFormat="1" ht="16.5" customHeight="1">
      <c r="B127" s="149"/>
      <c r="C127" s="150" t="s">
        <v>350</v>
      </c>
      <c r="D127" s="150" t="s">
        <v>131</v>
      </c>
      <c r="E127" s="151" t="s">
        <v>1860</v>
      </c>
      <c r="F127" s="152" t="s">
        <v>1861</v>
      </c>
      <c r="G127" s="153" t="s">
        <v>134</v>
      </c>
      <c r="H127" s="154">
        <v>3</v>
      </c>
      <c r="I127" s="155"/>
      <c r="J127" s="155">
        <f t="shared" si="10"/>
        <v>0</v>
      </c>
      <c r="K127" s="152" t="s">
        <v>188</v>
      </c>
      <c r="L127" s="35"/>
      <c r="M127" s="156" t="s">
        <v>5</v>
      </c>
      <c r="N127" s="157" t="s">
        <v>40</v>
      </c>
      <c r="O127" s="158">
        <v>0.20599999999999999</v>
      </c>
      <c r="P127" s="158">
        <f t="shared" si="11"/>
        <v>0.61799999999999999</v>
      </c>
      <c r="Q127" s="158">
        <v>3.3E-4</v>
      </c>
      <c r="R127" s="158">
        <f t="shared" si="12"/>
        <v>9.8999999999999999E-4</v>
      </c>
      <c r="S127" s="158">
        <v>0</v>
      </c>
      <c r="T127" s="159">
        <f t="shared" si="13"/>
        <v>0</v>
      </c>
      <c r="AR127" s="21" t="s">
        <v>271</v>
      </c>
      <c r="AT127" s="21" t="s">
        <v>131</v>
      </c>
      <c r="AU127" s="21" t="s">
        <v>79</v>
      </c>
      <c r="AY127" s="21" t="s">
        <v>129</v>
      </c>
      <c r="BE127" s="160">
        <f t="shared" si="14"/>
        <v>0</v>
      </c>
      <c r="BF127" s="160">
        <f t="shared" si="15"/>
        <v>0</v>
      </c>
      <c r="BG127" s="160">
        <f t="shared" si="16"/>
        <v>0</v>
      </c>
      <c r="BH127" s="160">
        <f t="shared" si="17"/>
        <v>0</v>
      </c>
      <c r="BI127" s="160">
        <f t="shared" si="18"/>
        <v>0</v>
      </c>
      <c r="BJ127" s="21" t="s">
        <v>77</v>
      </c>
      <c r="BK127" s="160">
        <f t="shared" si="19"/>
        <v>0</v>
      </c>
      <c r="BL127" s="21" t="s">
        <v>271</v>
      </c>
      <c r="BM127" s="21" t="s">
        <v>1862</v>
      </c>
    </row>
    <row r="128" spans="2:65" s="1" customFormat="1" ht="16.5" customHeight="1">
      <c r="B128" s="149"/>
      <c r="C128" s="150" t="s">
        <v>355</v>
      </c>
      <c r="D128" s="150" t="s">
        <v>131</v>
      </c>
      <c r="E128" s="151" t="s">
        <v>1863</v>
      </c>
      <c r="F128" s="152" t="s">
        <v>1864</v>
      </c>
      <c r="G128" s="153" t="s">
        <v>134</v>
      </c>
      <c r="H128" s="154">
        <v>1</v>
      </c>
      <c r="I128" s="155"/>
      <c r="J128" s="155">
        <f t="shared" si="10"/>
        <v>0</v>
      </c>
      <c r="K128" s="152" t="s">
        <v>188</v>
      </c>
      <c r="L128" s="35"/>
      <c r="M128" s="156" t="s">
        <v>5</v>
      </c>
      <c r="N128" s="157" t="s">
        <v>40</v>
      </c>
      <c r="O128" s="158">
        <v>0.22700000000000001</v>
      </c>
      <c r="P128" s="158">
        <f t="shared" si="11"/>
        <v>0.22700000000000001</v>
      </c>
      <c r="Q128" s="158">
        <v>5.6999999999999998E-4</v>
      </c>
      <c r="R128" s="158">
        <f t="shared" si="12"/>
        <v>5.6999999999999998E-4</v>
      </c>
      <c r="S128" s="158">
        <v>0</v>
      </c>
      <c r="T128" s="159">
        <f t="shared" si="13"/>
        <v>0</v>
      </c>
      <c r="AR128" s="21" t="s">
        <v>271</v>
      </c>
      <c r="AT128" s="21" t="s">
        <v>131</v>
      </c>
      <c r="AU128" s="21" t="s">
        <v>79</v>
      </c>
      <c r="AY128" s="21" t="s">
        <v>129</v>
      </c>
      <c r="BE128" s="160">
        <f t="shared" si="14"/>
        <v>0</v>
      </c>
      <c r="BF128" s="160">
        <f t="shared" si="15"/>
        <v>0</v>
      </c>
      <c r="BG128" s="160">
        <f t="shared" si="16"/>
        <v>0</v>
      </c>
      <c r="BH128" s="160">
        <f t="shared" si="17"/>
        <v>0</v>
      </c>
      <c r="BI128" s="160">
        <f t="shared" si="18"/>
        <v>0</v>
      </c>
      <c r="BJ128" s="21" t="s">
        <v>77</v>
      </c>
      <c r="BK128" s="160">
        <f t="shared" si="19"/>
        <v>0</v>
      </c>
      <c r="BL128" s="21" t="s">
        <v>271</v>
      </c>
      <c r="BM128" s="21" t="s">
        <v>1865</v>
      </c>
    </row>
    <row r="129" spans="2:65" s="1" customFormat="1" ht="16.5" customHeight="1">
      <c r="B129" s="149"/>
      <c r="C129" s="150" t="s">
        <v>360</v>
      </c>
      <c r="D129" s="150" t="s">
        <v>131</v>
      </c>
      <c r="E129" s="151" t="s">
        <v>1866</v>
      </c>
      <c r="F129" s="152" t="s">
        <v>1867</v>
      </c>
      <c r="G129" s="153" t="s">
        <v>134</v>
      </c>
      <c r="H129" s="154">
        <v>1</v>
      </c>
      <c r="I129" s="155"/>
      <c r="J129" s="155">
        <f t="shared" si="10"/>
        <v>0</v>
      </c>
      <c r="K129" s="152" t="s">
        <v>188</v>
      </c>
      <c r="L129" s="35"/>
      <c r="M129" s="156" t="s">
        <v>5</v>
      </c>
      <c r="N129" s="157" t="s">
        <v>40</v>
      </c>
      <c r="O129" s="158">
        <v>0.16</v>
      </c>
      <c r="P129" s="158">
        <f t="shared" si="11"/>
        <v>0.16</v>
      </c>
      <c r="Q129" s="158">
        <v>2.1000000000000001E-4</v>
      </c>
      <c r="R129" s="158">
        <f t="shared" si="12"/>
        <v>2.1000000000000001E-4</v>
      </c>
      <c r="S129" s="158">
        <v>0</v>
      </c>
      <c r="T129" s="159">
        <f t="shared" si="13"/>
        <v>0</v>
      </c>
      <c r="AR129" s="21" t="s">
        <v>271</v>
      </c>
      <c r="AT129" s="21" t="s">
        <v>131</v>
      </c>
      <c r="AU129" s="21" t="s">
        <v>79</v>
      </c>
      <c r="AY129" s="21" t="s">
        <v>129</v>
      </c>
      <c r="BE129" s="160">
        <f t="shared" si="14"/>
        <v>0</v>
      </c>
      <c r="BF129" s="160">
        <f t="shared" si="15"/>
        <v>0</v>
      </c>
      <c r="BG129" s="160">
        <f t="shared" si="16"/>
        <v>0</v>
      </c>
      <c r="BH129" s="160">
        <f t="shared" si="17"/>
        <v>0</v>
      </c>
      <c r="BI129" s="160">
        <f t="shared" si="18"/>
        <v>0</v>
      </c>
      <c r="BJ129" s="21" t="s">
        <v>77</v>
      </c>
      <c r="BK129" s="160">
        <f t="shared" si="19"/>
        <v>0</v>
      </c>
      <c r="BL129" s="21" t="s">
        <v>271</v>
      </c>
      <c r="BM129" s="21" t="s">
        <v>1868</v>
      </c>
    </row>
    <row r="130" spans="2:65" s="1" customFormat="1" ht="16.5" customHeight="1">
      <c r="B130" s="149"/>
      <c r="C130" s="150" t="s">
        <v>365</v>
      </c>
      <c r="D130" s="150" t="s">
        <v>131</v>
      </c>
      <c r="E130" s="151" t="s">
        <v>1869</v>
      </c>
      <c r="F130" s="152" t="s">
        <v>1537</v>
      </c>
      <c r="G130" s="153" t="s">
        <v>134</v>
      </c>
      <c r="H130" s="154">
        <v>12</v>
      </c>
      <c r="I130" s="155"/>
      <c r="J130" s="155">
        <f t="shared" si="10"/>
        <v>0</v>
      </c>
      <c r="K130" s="152" t="s">
        <v>188</v>
      </c>
      <c r="L130" s="35"/>
      <c r="M130" s="156" t="s">
        <v>5</v>
      </c>
      <c r="N130" s="157" t="s">
        <v>40</v>
      </c>
      <c r="O130" s="158">
        <v>0.2</v>
      </c>
      <c r="P130" s="158">
        <f t="shared" si="11"/>
        <v>2.4000000000000004</v>
      </c>
      <c r="Q130" s="158">
        <v>3.4000000000000002E-4</v>
      </c>
      <c r="R130" s="158">
        <f t="shared" si="12"/>
        <v>4.0800000000000003E-3</v>
      </c>
      <c r="S130" s="158">
        <v>0</v>
      </c>
      <c r="T130" s="159">
        <f t="shared" si="13"/>
        <v>0</v>
      </c>
      <c r="AR130" s="21" t="s">
        <v>271</v>
      </c>
      <c r="AT130" s="21" t="s">
        <v>131</v>
      </c>
      <c r="AU130" s="21" t="s">
        <v>79</v>
      </c>
      <c r="AY130" s="21" t="s">
        <v>129</v>
      </c>
      <c r="BE130" s="160">
        <f t="shared" si="14"/>
        <v>0</v>
      </c>
      <c r="BF130" s="160">
        <f t="shared" si="15"/>
        <v>0</v>
      </c>
      <c r="BG130" s="160">
        <f t="shared" si="16"/>
        <v>0</v>
      </c>
      <c r="BH130" s="160">
        <f t="shared" si="17"/>
        <v>0</v>
      </c>
      <c r="BI130" s="160">
        <f t="shared" si="18"/>
        <v>0</v>
      </c>
      <c r="BJ130" s="21" t="s">
        <v>77</v>
      </c>
      <c r="BK130" s="160">
        <f t="shared" si="19"/>
        <v>0</v>
      </c>
      <c r="BL130" s="21" t="s">
        <v>271</v>
      </c>
      <c r="BM130" s="21" t="s">
        <v>1870</v>
      </c>
    </row>
    <row r="131" spans="2:65" s="1" customFormat="1" ht="16.5" customHeight="1">
      <c r="B131" s="149"/>
      <c r="C131" s="150" t="s">
        <v>373</v>
      </c>
      <c r="D131" s="150" t="s">
        <v>131</v>
      </c>
      <c r="E131" s="151" t="s">
        <v>1871</v>
      </c>
      <c r="F131" s="152" t="s">
        <v>1540</v>
      </c>
      <c r="G131" s="153" t="s">
        <v>134</v>
      </c>
      <c r="H131" s="154">
        <v>3</v>
      </c>
      <c r="I131" s="155"/>
      <c r="J131" s="155">
        <f t="shared" si="10"/>
        <v>0</v>
      </c>
      <c r="K131" s="152" t="s">
        <v>188</v>
      </c>
      <c r="L131" s="35"/>
      <c r="M131" s="156" t="s">
        <v>5</v>
      </c>
      <c r="N131" s="157" t="s">
        <v>40</v>
      </c>
      <c r="O131" s="158">
        <v>0.22</v>
      </c>
      <c r="P131" s="158">
        <f t="shared" si="11"/>
        <v>0.66</v>
      </c>
      <c r="Q131" s="158">
        <v>5.0000000000000001E-4</v>
      </c>
      <c r="R131" s="158">
        <f t="shared" si="12"/>
        <v>1.5E-3</v>
      </c>
      <c r="S131" s="158">
        <v>0</v>
      </c>
      <c r="T131" s="159">
        <f t="shared" si="13"/>
        <v>0</v>
      </c>
      <c r="AR131" s="21" t="s">
        <v>271</v>
      </c>
      <c r="AT131" s="21" t="s">
        <v>131</v>
      </c>
      <c r="AU131" s="21" t="s">
        <v>79</v>
      </c>
      <c r="AY131" s="21" t="s">
        <v>129</v>
      </c>
      <c r="BE131" s="160">
        <f t="shared" si="14"/>
        <v>0</v>
      </c>
      <c r="BF131" s="160">
        <f t="shared" si="15"/>
        <v>0</v>
      </c>
      <c r="BG131" s="160">
        <f t="shared" si="16"/>
        <v>0</v>
      </c>
      <c r="BH131" s="160">
        <f t="shared" si="17"/>
        <v>0</v>
      </c>
      <c r="BI131" s="160">
        <f t="shared" si="18"/>
        <v>0</v>
      </c>
      <c r="BJ131" s="21" t="s">
        <v>77</v>
      </c>
      <c r="BK131" s="160">
        <f t="shared" si="19"/>
        <v>0</v>
      </c>
      <c r="BL131" s="21" t="s">
        <v>271</v>
      </c>
      <c r="BM131" s="21" t="s">
        <v>1872</v>
      </c>
    </row>
    <row r="132" spans="2:65" s="1" customFormat="1" ht="25.5" customHeight="1">
      <c r="B132" s="149"/>
      <c r="C132" s="150" t="s">
        <v>380</v>
      </c>
      <c r="D132" s="150" t="s">
        <v>131</v>
      </c>
      <c r="E132" s="151" t="s">
        <v>1873</v>
      </c>
      <c r="F132" s="152" t="s">
        <v>1874</v>
      </c>
      <c r="G132" s="153" t="s">
        <v>134</v>
      </c>
      <c r="H132" s="154">
        <v>2</v>
      </c>
      <c r="I132" s="155"/>
      <c r="J132" s="155">
        <f t="shared" si="10"/>
        <v>0</v>
      </c>
      <c r="K132" s="152" t="s">
        <v>188</v>
      </c>
      <c r="L132" s="35"/>
      <c r="M132" s="156" t="s">
        <v>5</v>
      </c>
      <c r="N132" s="157" t="s">
        <v>40</v>
      </c>
      <c r="O132" s="158">
        <v>0.38100000000000001</v>
      </c>
      <c r="P132" s="158">
        <f t="shared" si="11"/>
        <v>0.76200000000000001</v>
      </c>
      <c r="Q132" s="158">
        <v>5.2999999999999998E-4</v>
      </c>
      <c r="R132" s="158">
        <f t="shared" si="12"/>
        <v>1.06E-3</v>
      </c>
      <c r="S132" s="158">
        <v>0</v>
      </c>
      <c r="T132" s="159">
        <f t="shared" si="13"/>
        <v>0</v>
      </c>
      <c r="AR132" s="21" t="s">
        <v>271</v>
      </c>
      <c r="AT132" s="21" t="s">
        <v>131</v>
      </c>
      <c r="AU132" s="21" t="s">
        <v>79</v>
      </c>
      <c r="AY132" s="21" t="s">
        <v>129</v>
      </c>
      <c r="BE132" s="160">
        <f t="shared" si="14"/>
        <v>0</v>
      </c>
      <c r="BF132" s="160">
        <f t="shared" si="15"/>
        <v>0</v>
      </c>
      <c r="BG132" s="160">
        <f t="shared" si="16"/>
        <v>0</v>
      </c>
      <c r="BH132" s="160">
        <f t="shared" si="17"/>
        <v>0</v>
      </c>
      <c r="BI132" s="160">
        <f t="shared" si="18"/>
        <v>0</v>
      </c>
      <c r="BJ132" s="21" t="s">
        <v>77</v>
      </c>
      <c r="BK132" s="160">
        <f t="shared" si="19"/>
        <v>0</v>
      </c>
      <c r="BL132" s="21" t="s">
        <v>271</v>
      </c>
      <c r="BM132" s="21" t="s">
        <v>1875</v>
      </c>
    </row>
    <row r="133" spans="2:65" s="1" customFormat="1" ht="16.5" customHeight="1">
      <c r="B133" s="149"/>
      <c r="C133" s="150" t="s">
        <v>386</v>
      </c>
      <c r="D133" s="150" t="s">
        <v>131</v>
      </c>
      <c r="E133" s="151" t="s">
        <v>1876</v>
      </c>
      <c r="F133" s="152" t="s">
        <v>1877</v>
      </c>
      <c r="G133" s="153" t="s">
        <v>134</v>
      </c>
      <c r="H133" s="154">
        <v>2</v>
      </c>
      <c r="I133" s="155"/>
      <c r="J133" s="155">
        <f t="shared" si="10"/>
        <v>0</v>
      </c>
      <c r="K133" s="152" t="s">
        <v>188</v>
      </c>
      <c r="L133" s="35"/>
      <c r="M133" s="156" t="s">
        <v>5</v>
      </c>
      <c r="N133" s="157" t="s">
        <v>40</v>
      </c>
      <c r="O133" s="158">
        <v>0.4</v>
      </c>
      <c r="P133" s="158">
        <f t="shared" si="11"/>
        <v>0.8</v>
      </c>
      <c r="Q133" s="158">
        <v>2E-3</v>
      </c>
      <c r="R133" s="158">
        <f t="shared" si="12"/>
        <v>4.0000000000000001E-3</v>
      </c>
      <c r="S133" s="158">
        <v>0</v>
      </c>
      <c r="T133" s="159">
        <f t="shared" si="13"/>
        <v>0</v>
      </c>
      <c r="AR133" s="21" t="s">
        <v>271</v>
      </c>
      <c r="AT133" s="21" t="s">
        <v>131</v>
      </c>
      <c r="AU133" s="21" t="s">
        <v>79</v>
      </c>
      <c r="AY133" s="21" t="s">
        <v>129</v>
      </c>
      <c r="BE133" s="160">
        <f t="shared" si="14"/>
        <v>0</v>
      </c>
      <c r="BF133" s="160">
        <f t="shared" si="15"/>
        <v>0</v>
      </c>
      <c r="BG133" s="160">
        <f t="shared" si="16"/>
        <v>0</v>
      </c>
      <c r="BH133" s="160">
        <f t="shared" si="17"/>
        <v>0</v>
      </c>
      <c r="BI133" s="160">
        <f t="shared" si="18"/>
        <v>0</v>
      </c>
      <c r="BJ133" s="21" t="s">
        <v>77</v>
      </c>
      <c r="BK133" s="160">
        <f t="shared" si="19"/>
        <v>0</v>
      </c>
      <c r="BL133" s="21" t="s">
        <v>271</v>
      </c>
      <c r="BM133" s="21" t="s">
        <v>1878</v>
      </c>
    </row>
    <row r="134" spans="2:65" s="1" customFormat="1" ht="16.5" customHeight="1">
      <c r="B134" s="149"/>
      <c r="C134" s="150" t="s">
        <v>391</v>
      </c>
      <c r="D134" s="150" t="s">
        <v>131</v>
      </c>
      <c r="E134" s="151" t="s">
        <v>1879</v>
      </c>
      <c r="F134" s="152" t="s">
        <v>1880</v>
      </c>
      <c r="G134" s="153" t="s">
        <v>735</v>
      </c>
      <c r="H134" s="154">
        <v>341.38</v>
      </c>
      <c r="I134" s="155"/>
      <c r="J134" s="155">
        <f t="shared" si="10"/>
        <v>0</v>
      </c>
      <c r="K134" s="152" t="s">
        <v>188</v>
      </c>
      <c r="L134" s="35"/>
      <c r="M134" s="156" t="s">
        <v>5</v>
      </c>
      <c r="N134" s="157" t="s">
        <v>40</v>
      </c>
      <c r="O134" s="158">
        <v>0</v>
      </c>
      <c r="P134" s="158">
        <f t="shared" si="11"/>
        <v>0</v>
      </c>
      <c r="Q134" s="158">
        <v>0</v>
      </c>
      <c r="R134" s="158">
        <f t="shared" si="12"/>
        <v>0</v>
      </c>
      <c r="S134" s="158">
        <v>0</v>
      </c>
      <c r="T134" s="159">
        <f t="shared" si="13"/>
        <v>0</v>
      </c>
      <c r="AR134" s="21" t="s">
        <v>271</v>
      </c>
      <c r="AT134" s="21" t="s">
        <v>131</v>
      </c>
      <c r="AU134" s="21" t="s">
        <v>79</v>
      </c>
      <c r="AY134" s="21" t="s">
        <v>129</v>
      </c>
      <c r="BE134" s="160">
        <f t="shared" si="14"/>
        <v>0</v>
      </c>
      <c r="BF134" s="160">
        <f t="shared" si="15"/>
        <v>0</v>
      </c>
      <c r="BG134" s="160">
        <f t="shared" si="16"/>
        <v>0</v>
      </c>
      <c r="BH134" s="160">
        <f t="shared" si="17"/>
        <v>0</v>
      </c>
      <c r="BI134" s="160">
        <f t="shared" si="18"/>
        <v>0</v>
      </c>
      <c r="BJ134" s="21" t="s">
        <v>77</v>
      </c>
      <c r="BK134" s="160">
        <f t="shared" si="19"/>
        <v>0</v>
      </c>
      <c r="BL134" s="21" t="s">
        <v>271</v>
      </c>
      <c r="BM134" s="21" t="s">
        <v>1881</v>
      </c>
    </row>
    <row r="135" spans="2:65" s="10" customFormat="1" ht="29.85" customHeight="1">
      <c r="B135" s="137"/>
      <c r="D135" s="138" t="s">
        <v>68</v>
      </c>
      <c r="E135" s="147" t="s">
        <v>1882</v>
      </c>
      <c r="F135" s="147" t="s">
        <v>1883</v>
      </c>
      <c r="J135" s="148">
        <f>BK135</f>
        <v>0</v>
      </c>
      <c r="L135" s="137"/>
      <c r="M135" s="141"/>
      <c r="N135" s="142"/>
      <c r="O135" s="142"/>
      <c r="P135" s="143">
        <f>SUM(P136:P149)</f>
        <v>4.5730000000000004</v>
      </c>
      <c r="Q135" s="142"/>
      <c r="R135" s="143">
        <f>SUM(R136:R149)</f>
        <v>0.48869999999999997</v>
      </c>
      <c r="S135" s="142"/>
      <c r="T135" s="144">
        <f>SUM(T136:T149)</f>
        <v>0</v>
      </c>
      <c r="AR135" s="138" t="s">
        <v>79</v>
      </c>
      <c r="AT135" s="145" t="s">
        <v>68</v>
      </c>
      <c r="AU135" s="145" t="s">
        <v>77</v>
      </c>
      <c r="AY135" s="138" t="s">
        <v>129</v>
      </c>
      <c r="BK135" s="146">
        <f>SUM(BK136:BK149)</f>
        <v>0</v>
      </c>
    </row>
    <row r="136" spans="2:65" s="1" customFormat="1" ht="25.5" customHeight="1">
      <c r="B136" s="149"/>
      <c r="C136" s="150" t="s">
        <v>89</v>
      </c>
      <c r="D136" s="150" t="s">
        <v>131</v>
      </c>
      <c r="E136" s="151" t="s">
        <v>1884</v>
      </c>
      <c r="F136" s="152" t="s">
        <v>1885</v>
      </c>
      <c r="G136" s="153" t="s">
        <v>134</v>
      </c>
      <c r="H136" s="154">
        <v>1</v>
      </c>
      <c r="I136" s="155"/>
      <c r="J136" s="155">
        <f t="shared" ref="J136:J149" si="20">ROUND(I136*H136,2)</f>
        <v>0</v>
      </c>
      <c r="K136" s="152" t="s">
        <v>188</v>
      </c>
      <c r="L136" s="35"/>
      <c r="M136" s="156" t="s">
        <v>5</v>
      </c>
      <c r="N136" s="157" t="s">
        <v>40</v>
      </c>
      <c r="O136" s="158">
        <v>0.245</v>
      </c>
      <c r="P136" s="158">
        <f t="shared" ref="P136:P149" si="21">O136*H136</f>
        <v>0.245</v>
      </c>
      <c r="Q136" s="158">
        <v>1.6549999999999999E-2</v>
      </c>
      <c r="R136" s="158">
        <f t="shared" ref="R136:R149" si="22">Q136*H136</f>
        <v>1.6549999999999999E-2</v>
      </c>
      <c r="S136" s="158">
        <v>0</v>
      </c>
      <c r="T136" s="159">
        <f t="shared" ref="T136:T149" si="23">S136*H136</f>
        <v>0</v>
      </c>
      <c r="AR136" s="21" t="s">
        <v>271</v>
      </c>
      <c r="AT136" s="21" t="s">
        <v>131</v>
      </c>
      <c r="AU136" s="21" t="s">
        <v>79</v>
      </c>
      <c r="AY136" s="21" t="s">
        <v>129</v>
      </c>
      <c r="BE136" s="160">
        <f t="shared" ref="BE136:BE149" si="24">IF(N136="základní",J136,0)</f>
        <v>0</v>
      </c>
      <c r="BF136" s="160">
        <f t="shared" ref="BF136:BF149" si="25">IF(N136="snížená",J136,0)</f>
        <v>0</v>
      </c>
      <c r="BG136" s="160">
        <f t="shared" ref="BG136:BG149" si="26">IF(N136="zákl. přenesená",J136,0)</f>
        <v>0</v>
      </c>
      <c r="BH136" s="160">
        <f t="shared" ref="BH136:BH149" si="27">IF(N136="sníž. přenesená",J136,0)</f>
        <v>0</v>
      </c>
      <c r="BI136" s="160">
        <f t="shared" ref="BI136:BI149" si="28">IF(N136="nulová",J136,0)</f>
        <v>0</v>
      </c>
      <c r="BJ136" s="21" t="s">
        <v>77</v>
      </c>
      <c r="BK136" s="160">
        <f t="shared" ref="BK136:BK149" si="29">ROUND(I136*H136,2)</f>
        <v>0</v>
      </c>
      <c r="BL136" s="21" t="s">
        <v>271</v>
      </c>
      <c r="BM136" s="21" t="s">
        <v>1886</v>
      </c>
    </row>
    <row r="137" spans="2:65" s="1" customFormat="1" ht="25.5" customHeight="1">
      <c r="B137" s="149"/>
      <c r="C137" s="150" t="s">
        <v>402</v>
      </c>
      <c r="D137" s="150" t="s">
        <v>131</v>
      </c>
      <c r="E137" s="151" t="s">
        <v>1887</v>
      </c>
      <c r="F137" s="152" t="s">
        <v>1888</v>
      </c>
      <c r="G137" s="153" t="s">
        <v>134</v>
      </c>
      <c r="H137" s="154">
        <v>2</v>
      </c>
      <c r="I137" s="155"/>
      <c r="J137" s="155">
        <f t="shared" si="20"/>
        <v>0</v>
      </c>
      <c r="K137" s="152" t="s">
        <v>188</v>
      </c>
      <c r="L137" s="35"/>
      <c r="M137" s="156" t="s">
        <v>5</v>
      </c>
      <c r="N137" s="157" t="s">
        <v>40</v>
      </c>
      <c r="O137" s="158">
        <v>0.251</v>
      </c>
      <c r="P137" s="158">
        <f t="shared" si="21"/>
        <v>0.502</v>
      </c>
      <c r="Q137" s="158">
        <v>1.8599999999999998E-2</v>
      </c>
      <c r="R137" s="158">
        <f t="shared" si="22"/>
        <v>3.7199999999999997E-2</v>
      </c>
      <c r="S137" s="158">
        <v>0</v>
      </c>
      <c r="T137" s="159">
        <f t="shared" si="23"/>
        <v>0</v>
      </c>
      <c r="AR137" s="21" t="s">
        <v>271</v>
      </c>
      <c r="AT137" s="21" t="s">
        <v>131</v>
      </c>
      <c r="AU137" s="21" t="s">
        <v>79</v>
      </c>
      <c r="AY137" s="21" t="s">
        <v>129</v>
      </c>
      <c r="BE137" s="160">
        <f t="shared" si="24"/>
        <v>0</v>
      </c>
      <c r="BF137" s="160">
        <f t="shared" si="25"/>
        <v>0</v>
      </c>
      <c r="BG137" s="160">
        <f t="shared" si="26"/>
        <v>0</v>
      </c>
      <c r="BH137" s="160">
        <f t="shared" si="27"/>
        <v>0</v>
      </c>
      <c r="BI137" s="160">
        <f t="shared" si="28"/>
        <v>0</v>
      </c>
      <c r="BJ137" s="21" t="s">
        <v>77</v>
      </c>
      <c r="BK137" s="160">
        <f t="shared" si="29"/>
        <v>0</v>
      </c>
      <c r="BL137" s="21" t="s">
        <v>271</v>
      </c>
      <c r="BM137" s="21" t="s">
        <v>1889</v>
      </c>
    </row>
    <row r="138" spans="2:65" s="1" customFormat="1" ht="25.5" customHeight="1">
      <c r="B138" s="149"/>
      <c r="C138" s="150" t="s">
        <v>406</v>
      </c>
      <c r="D138" s="150" t="s">
        <v>131</v>
      </c>
      <c r="E138" s="151" t="s">
        <v>1890</v>
      </c>
      <c r="F138" s="152" t="s">
        <v>1891</v>
      </c>
      <c r="G138" s="153" t="s">
        <v>134</v>
      </c>
      <c r="H138" s="154">
        <v>1</v>
      </c>
      <c r="I138" s="155"/>
      <c r="J138" s="155">
        <f t="shared" si="20"/>
        <v>0</v>
      </c>
      <c r="K138" s="152" t="s">
        <v>188</v>
      </c>
      <c r="L138" s="35"/>
      <c r="M138" s="156" t="s">
        <v>5</v>
      </c>
      <c r="N138" s="157" t="s">
        <v>40</v>
      </c>
      <c r="O138" s="158">
        <v>0.25700000000000001</v>
      </c>
      <c r="P138" s="158">
        <f t="shared" si="21"/>
        <v>0.25700000000000001</v>
      </c>
      <c r="Q138" s="158">
        <v>2.0650000000000002E-2</v>
      </c>
      <c r="R138" s="158">
        <f t="shared" si="22"/>
        <v>2.0650000000000002E-2</v>
      </c>
      <c r="S138" s="158">
        <v>0</v>
      </c>
      <c r="T138" s="159">
        <f t="shared" si="23"/>
        <v>0</v>
      </c>
      <c r="AR138" s="21" t="s">
        <v>271</v>
      </c>
      <c r="AT138" s="21" t="s">
        <v>131</v>
      </c>
      <c r="AU138" s="21" t="s">
        <v>79</v>
      </c>
      <c r="AY138" s="21" t="s">
        <v>129</v>
      </c>
      <c r="BE138" s="160">
        <f t="shared" si="24"/>
        <v>0</v>
      </c>
      <c r="BF138" s="160">
        <f t="shared" si="25"/>
        <v>0</v>
      </c>
      <c r="BG138" s="160">
        <f t="shared" si="26"/>
        <v>0</v>
      </c>
      <c r="BH138" s="160">
        <f t="shared" si="27"/>
        <v>0</v>
      </c>
      <c r="BI138" s="160">
        <f t="shared" si="28"/>
        <v>0</v>
      </c>
      <c r="BJ138" s="21" t="s">
        <v>77</v>
      </c>
      <c r="BK138" s="160">
        <f t="shared" si="29"/>
        <v>0</v>
      </c>
      <c r="BL138" s="21" t="s">
        <v>271</v>
      </c>
      <c r="BM138" s="21" t="s">
        <v>1892</v>
      </c>
    </row>
    <row r="139" spans="2:65" s="1" customFormat="1" ht="25.5" customHeight="1">
      <c r="B139" s="149"/>
      <c r="C139" s="150" t="s">
        <v>411</v>
      </c>
      <c r="D139" s="150" t="s">
        <v>131</v>
      </c>
      <c r="E139" s="151" t="s">
        <v>1893</v>
      </c>
      <c r="F139" s="152" t="s">
        <v>1894</v>
      </c>
      <c r="G139" s="153" t="s">
        <v>134</v>
      </c>
      <c r="H139" s="154">
        <v>1</v>
      </c>
      <c r="I139" s="155"/>
      <c r="J139" s="155">
        <f t="shared" si="20"/>
        <v>0</v>
      </c>
      <c r="K139" s="152" t="s">
        <v>188</v>
      </c>
      <c r="L139" s="35"/>
      <c r="M139" s="156" t="s">
        <v>5</v>
      </c>
      <c r="N139" s="157" t="s">
        <v>40</v>
      </c>
      <c r="O139" s="158">
        <v>0.26300000000000001</v>
      </c>
      <c r="P139" s="158">
        <f t="shared" si="21"/>
        <v>0.26300000000000001</v>
      </c>
      <c r="Q139" s="158">
        <v>2.2700000000000001E-2</v>
      </c>
      <c r="R139" s="158">
        <f t="shared" si="22"/>
        <v>2.2700000000000001E-2</v>
      </c>
      <c r="S139" s="158">
        <v>0</v>
      </c>
      <c r="T139" s="159">
        <f t="shared" si="23"/>
        <v>0</v>
      </c>
      <c r="AR139" s="21" t="s">
        <v>271</v>
      </c>
      <c r="AT139" s="21" t="s">
        <v>131</v>
      </c>
      <c r="AU139" s="21" t="s">
        <v>79</v>
      </c>
      <c r="AY139" s="21" t="s">
        <v>129</v>
      </c>
      <c r="BE139" s="160">
        <f t="shared" si="24"/>
        <v>0</v>
      </c>
      <c r="BF139" s="160">
        <f t="shared" si="25"/>
        <v>0</v>
      </c>
      <c r="BG139" s="160">
        <f t="shared" si="26"/>
        <v>0</v>
      </c>
      <c r="BH139" s="160">
        <f t="shared" si="27"/>
        <v>0</v>
      </c>
      <c r="BI139" s="160">
        <f t="shared" si="28"/>
        <v>0</v>
      </c>
      <c r="BJ139" s="21" t="s">
        <v>77</v>
      </c>
      <c r="BK139" s="160">
        <f t="shared" si="29"/>
        <v>0</v>
      </c>
      <c r="BL139" s="21" t="s">
        <v>271</v>
      </c>
      <c r="BM139" s="21" t="s">
        <v>1895</v>
      </c>
    </row>
    <row r="140" spans="2:65" s="1" customFormat="1" ht="25.5" customHeight="1">
      <c r="B140" s="149"/>
      <c r="C140" s="150" t="s">
        <v>415</v>
      </c>
      <c r="D140" s="150" t="s">
        <v>131</v>
      </c>
      <c r="E140" s="151" t="s">
        <v>1896</v>
      </c>
      <c r="F140" s="152" t="s">
        <v>1897</v>
      </c>
      <c r="G140" s="153" t="s">
        <v>134</v>
      </c>
      <c r="H140" s="154">
        <v>1</v>
      </c>
      <c r="I140" s="155"/>
      <c r="J140" s="155">
        <f t="shared" si="20"/>
        <v>0</v>
      </c>
      <c r="K140" s="152" t="s">
        <v>188</v>
      </c>
      <c r="L140" s="35"/>
      <c r="M140" s="156" t="s">
        <v>5</v>
      </c>
      <c r="N140" s="157" t="s">
        <v>40</v>
      </c>
      <c r="O140" s="158">
        <v>0.28799999999999998</v>
      </c>
      <c r="P140" s="158">
        <f t="shared" si="21"/>
        <v>0.28799999999999998</v>
      </c>
      <c r="Q140" s="158">
        <v>3.09E-2</v>
      </c>
      <c r="R140" s="158">
        <f t="shared" si="22"/>
        <v>3.09E-2</v>
      </c>
      <c r="S140" s="158">
        <v>0</v>
      </c>
      <c r="T140" s="159">
        <f t="shared" si="23"/>
        <v>0</v>
      </c>
      <c r="AR140" s="21" t="s">
        <v>271</v>
      </c>
      <c r="AT140" s="21" t="s">
        <v>131</v>
      </c>
      <c r="AU140" s="21" t="s">
        <v>79</v>
      </c>
      <c r="AY140" s="21" t="s">
        <v>129</v>
      </c>
      <c r="BE140" s="160">
        <f t="shared" si="24"/>
        <v>0</v>
      </c>
      <c r="BF140" s="160">
        <f t="shared" si="25"/>
        <v>0</v>
      </c>
      <c r="BG140" s="160">
        <f t="shared" si="26"/>
        <v>0</v>
      </c>
      <c r="BH140" s="160">
        <f t="shared" si="27"/>
        <v>0</v>
      </c>
      <c r="BI140" s="160">
        <f t="shared" si="28"/>
        <v>0</v>
      </c>
      <c r="BJ140" s="21" t="s">
        <v>77</v>
      </c>
      <c r="BK140" s="160">
        <f t="shared" si="29"/>
        <v>0</v>
      </c>
      <c r="BL140" s="21" t="s">
        <v>271</v>
      </c>
      <c r="BM140" s="21" t="s">
        <v>1898</v>
      </c>
    </row>
    <row r="141" spans="2:65" s="1" customFormat="1" ht="25.5" customHeight="1">
      <c r="B141" s="149"/>
      <c r="C141" s="150" t="s">
        <v>419</v>
      </c>
      <c r="D141" s="150" t="s">
        <v>131</v>
      </c>
      <c r="E141" s="151" t="s">
        <v>1899</v>
      </c>
      <c r="F141" s="152" t="s">
        <v>1900</v>
      </c>
      <c r="G141" s="153" t="s">
        <v>134</v>
      </c>
      <c r="H141" s="154">
        <v>1</v>
      </c>
      <c r="I141" s="155"/>
      <c r="J141" s="155">
        <f t="shared" si="20"/>
        <v>0</v>
      </c>
      <c r="K141" s="152" t="s">
        <v>188</v>
      </c>
      <c r="L141" s="35"/>
      <c r="M141" s="156" t="s">
        <v>5</v>
      </c>
      <c r="N141" s="157" t="s">
        <v>40</v>
      </c>
      <c r="O141" s="158">
        <v>0.251</v>
      </c>
      <c r="P141" s="158">
        <f t="shared" si="21"/>
        <v>0.251</v>
      </c>
      <c r="Q141" s="158">
        <v>1.8499999999999999E-2</v>
      </c>
      <c r="R141" s="158">
        <f t="shared" si="22"/>
        <v>1.8499999999999999E-2</v>
      </c>
      <c r="S141" s="158">
        <v>0</v>
      </c>
      <c r="T141" s="159">
        <f t="shared" si="23"/>
        <v>0</v>
      </c>
      <c r="AR141" s="21" t="s">
        <v>271</v>
      </c>
      <c r="AT141" s="21" t="s">
        <v>131</v>
      </c>
      <c r="AU141" s="21" t="s">
        <v>79</v>
      </c>
      <c r="AY141" s="21" t="s">
        <v>129</v>
      </c>
      <c r="BE141" s="160">
        <f t="shared" si="24"/>
        <v>0</v>
      </c>
      <c r="BF141" s="160">
        <f t="shared" si="25"/>
        <v>0</v>
      </c>
      <c r="BG141" s="160">
        <f t="shared" si="26"/>
        <v>0</v>
      </c>
      <c r="BH141" s="160">
        <f t="shared" si="27"/>
        <v>0</v>
      </c>
      <c r="BI141" s="160">
        <f t="shared" si="28"/>
        <v>0</v>
      </c>
      <c r="BJ141" s="21" t="s">
        <v>77</v>
      </c>
      <c r="BK141" s="160">
        <f t="shared" si="29"/>
        <v>0</v>
      </c>
      <c r="BL141" s="21" t="s">
        <v>271</v>
      </c>
      <c r="BM141" s="21" t="s">
        <v>1901</v>
      </c>
    </row>
    <row r="142" spans="2:65" s="1" customFormat="1" ht="25.5" customHeight="1">
      <c r="B142" s="149"/>
      <c r="C142" s="150" t="s">
        <v>423</v>
      </c>
      <c r="D142" s="150" t="s">
        <v>131</v>
      </c>
      <c r="E142" s="151" t="s">
        <v>1902</v>
      </c>
      <c r="F142" s="152" t="s">
        <v>1903</v>
      </c>
      <c r="G142" s="153" t="s">
        <v>134</v>
      </c>
      <c r="H142" s="154">
        <v>1</v>
      </c>
      <c r="I142" s="155"/>
      <c r="J142" s="155">
        <f t="shared" si="20"/>
        <v>0</v>
      </c>
      <c r="K142" s="152" t="s">
        <v>188</v>
      </c>
      <c r="L142" s="35"/>
      <c r="M142" s="156" t="s">
        <v>5</v>
      </c>
      <c r="N142" s="157" t="s">
        <v>40</v>
      </c>
      <c r="O142" s="158">
        <v>0.26100000000000001</v>
      </c>
      <c r="P142" s="158">
        <f t="shared" si="21"/>
        <v>0.26100000000000001</v>
      </c>
      <c r="Q142" s="158">
        <v>2.1760000000000002E-2</v>
      </c>
      <c r="R142" s="158">
        <f t="shared" si="22"/>
        <v>2.1760000000000002E-2</v>
      </c>
      <c r="S142" s="158">
        <v>0</v>
      </c>
      <c r="T142" s="159">
        <f t="shared" si="23"/>
        <v>0</v>
      </c>
      <c r="AR142" s="21" t="s">
        <v>271</v>
      </c>
      <c r="AT142" s="21" t="s">
        <v>131</v>
      </c>
      <c r="AU142" s="21" t="s">
        <v>79</v>
      </c>
      <c r="AY142" s="21" t="s">
        <v>129</v>
      </c>
      <c r="BE142" s="160">
        <f t="shared" si="24"/>
        <v>0</v>
      </c>
      <c r="BF142" s="160">
        <f t="shared" si="25"/>
        <v>0</v>
      </c>
      <c r="BG142" s="160">
        <f t="shared" si="26"/>
        <v>0</v>
      </c>
      <c r="BH142" s="160">
        <f t="shared" si="27"/>
        <v>0</v>
      </c>
      <c r="BI142" s="160">
        <f t="shared" si="28"/>
        <v>0</v>
      </c>
      <c r="BJ142" s="21" t="s">
        <v>77</v>
      </c>
      <c r="BK142" s="160">
        <f t="shared" si="29"/>
        <v>0</v>
      </c>
      <c r="BL142" s="21" t="s">
        <v>271</v>
      </c>
      <c r="BM142" s="21" t="s">
        <v>1904</v>
      </c>
    </row>
    <row r="143" spans="2:65" s="1" customFormat="1" ht="25.5" customHeight="1">
      <c r="B143" s="149"/>
      <c r="C143" s="150" t="s">
        <v>428</v>
      </c>
      <c r="D143" s="150" t="s">
        <v>131</v>
      </c>
      <c r="E143" s="151" t="s">
        <v>1905</v>
      </c>
      <c r="F143" s="152" t="s">
        <v>1906</v>
      </c>
      <c r="G143" s="153" t="s">
        <v>134</v>
      </c>
      <c r="H143" s="154">
        <v>1</v>
      </c>
      <c r="I143" s="155"/>
      <c r="J143" s="155">
        <f t="shared" si="20"/>
        <v>0</v>
      </c>
      <c r="K143" s="152" t="s">
        <v>188</v>
      </c>
      <c r="L143" s="35"/>
      <c r="M143" s="156" t="s">
        <v>5</v>
      </c>
      <c r="N143" s="157" t="s">
        <v>40</v>
      </c>
      <c r="O143" s="158">
        <v>0.28999999999999998</v>
      </c>
      <c r="P143" s="158">
        <f t="shared" si="21"/>
        <v>0.28999999999999998</v>
      </c>
      <c r="Q143" s="158">
        <v>3.1539999999999999E-2</v>
      </c>
      <c r="R143" s="158">
        <f t="shared" si="22"/>
        <v>3.1539999999999999E-2</v>
      </c>
      <c r="S143" s="158">
        <v>0</v>
      </c>
      <c r="T143" s="159">
        <f t="shared" si="23"/>
        <v>0</v>
      </c>
      <c r="AR143" s="21" t="s">
        <v>271</v>
      </c>
      <c r="AT143" s="21" t="s">
        <v>131</v>
      </c>
      <c r="AU143" s="21" t="s">
        <v>79</v>
      </c>
      <c r="AY143" s="21" t="s">
        <v>129</v>
      </c>
      <c r="BE143" s="160">
        <f t="shared" si="24"/>
        <v>0</v>
      </c>
      <c r="BF143" s="160">
        <f t="shared" si="25"/>
        <v>0</v>
      </c>
      <c r="BG143" s="160">
        <f t="shared" si="26"/>
        <v>0</v>
      </c>
      <c r="BH143" s="160">
        <f t="shared" si="27"/>
        <v>0</v>
      </c>
      <c r="BI143" s="160">
        <f t="shared" si="28"/>
        <v>0</v>
      </c>
      <c r="BJ143" s="21" t="s">
        <v>77</v>
      </c>
      <c r="BK143" s="160">
        <f t="shared" si="29"/>
        <v>0</v>
      </c>
      <c r="BL143" s="21" t="s">
        <v>271</v>
      </c>
      <c r="BM143" s="21" t="s">
        <v>1907</v>
      </c>
    </row>
    <row r="144" spans="2:65" s="1" customFormat="1" ht="25.5" customHeight="1">
      <c r="B144" s="149"/>
      <c r="C144" s="150" t="s">
        <v>432</v>
      </c>
      <c r="D144" s="150" t="s">
        <v>131</v>
      </c>
      <c r="E144" s="151" t="s">
        <v>1908</v>
      </c>
      <c r="F144" s="152" t="s">
        <v>1909</v>
      </c>
      <c r="G144" s="153" t="s">
        <v>134</v>
      </c>
      <c r="H144" s="154">
        <v>1</v>
      </c>
      <c r="I144" s="155"/>
      <c r="J144" s="155">
        <f t="shared" si="20"/>
        <v>0</v>
      </c>
      <c r="K144" s="152" t="s">
        <v>188</v>
      </c>
      <c r="L144" s="35"/>
      <c r="M144" s="156" t="s">
        <v>5</v>
      </c>
      <c r="N144" s="157" t="s">
        <v>40</v>
      </c>
      <c r="O144" s="158">
        <v>0.307</v>
      </c>
      <c r="P144" s="158">
        <f t="shared" si="21"/>
        <v>0.307</v>
      </c>
      <c r="Q144" s="158">
        <v>3.7199999999999997E-2</v>
      </c>
      <c r="R144" s="158">
        <f t="shared" si="22"/>
        <v>3.7199999999999997E-2</v>
      </c>
      <c r="S144" s="158">
        <v>0</v>
      </c>
      <c r="T144" s="159">
        <f t="shared" si="23"/>
        <v>0</v>
      </c>
      <c r="AR144" s="21" t="s">
        <v>271</v>
      </c>
      <c r="AT144" s="21" t="s">
        <v>131</v>
      </c>
      <c r="AU144" s="21" t="s">
        <v>79</v>
      </c>
      <c r="AY144" s="21" t="s">
        <v>129</v>
      </c>
      <c r="BE144" s="160">
        <f t="shared" si="24"/>
        <v>0</v>
      </c>
      <c r="BF144" s="160">
        <f t="shared" si="25"/>
        <v>0</v>
      </c>
      <c r="BG144" s="160">
        <f t="shared" si="26"/>
        <v>0</v>
      </c>
      <c r="BH144" s="160">
        <f t="shared" si="27"/>
        <v>0</v>
      </c>
      <c r="BI144" s="160">
        <f t="shared" si="28"/>
        <v>0</v>
      </c>
      <c r="BJ144" s="21" t="s">
        <v>77</v>
      </c>
      <c r="BK144" s="160">
        <f t="shared" si="29"/>
        <v>0</v>
      </c>
      <c r="BL144" s="21" t="s">
        <v>271</v>
      </c>
      <c r="BM144" s="21" t="s">
        <v>1910</v>
      </c>
    </row>
    <row r="145" spans="2:65" s="1" customFormat="1" ht="25.5" customHeight="1">
      <c r="B145" s="149"/>
      <c r="C145" s="150" t="s">
        <v>437</v>
      </c>
      <c r="D145" s="150" t="s">
        <v>131</v>
      </c>
      <c r="E145" s="151" t="s">
        <v>1911</v>
      </c>
      <c r="F145" s="152" t="s">
        <v>1912</v>
      </c>
      <c r="G145" s="153" t="s">
        <v>134</v>
      </c>
      <c r="H145" s="154">
        <v>2</v>
      </c>
      <c r="I145" s="155"/>
      <c r="J145" s="155">
        <f t="shared" si="20"/>
        <v>0</v>
      </c>
      <c r="K145" s="152" t="s">
        <v>188</v>
      </c>
      <c r="L145" s="35"/>
      <c r="M145" s="156" t="s">
        <v>5</v>
      </c>
      <c r="N145" s="157" t="s">
        <v>40</v>
      </c>
      <c r="O145" s="158">
        <v>0.31900000000000001</v>
      </c>
      <c r="P145" s="158">
        <f t="shared" si="21"/>
        <v>0.63800000000000001</v>
      </c>
      <c r="Q145" s="158">
        <v>4.1320000000000003E-2</v>
      </c>
      <c r="R145" s="158">
        <f t="shared" si="22"/>
        <v>8.2640000000000005E-2</v>
      </c>
      <c r="S145" s="158">
        <v>0</v>
      </c>
      <c r="T145" s="159">
        <f t="shared" si="23"/>
        <v>0</v>
      </c>
      <c r="AR145" s="21" t="s">
        <v>271</v>
      </c>
      <c r="AT145" s="21" t="s">
        <v>131</v>
      </c>
      <c r="AU145" s="21" t="s">
        <v>79</v>
      </c>
      <c r="AY145" s="21" t="s">
        <v>129</v>
      </c>
      <c r="BE145" s="160">
        <f t="shared" si="24"/>
        <v>0</v>
      </c>
      <c r="BF145" s="160">
        <f t="shared" si="25"/>
        <v>0</v>
      </c>
      <c r="BG145" s="160">
        <f t="shared" si="26"/>
        <v>0</v>
      </c>
      <c r="BH145" s="160">
        <f t="shared" si="27"/>
        <v>0</v>
      </c>
      <c r="BI145" s="160">
        <f t="shared" si="28"/>
        <v>0</v>
      </c>
      <c r="BJ145" s="21" t="s">
        <v>77</v>
      </c>
      <c r="BK145" s="160">
        <f t="shared" si="29"/>
        <v>0</v>
      </c>
      <c r="BL145" s="21" t="s">
        <v>271</v>
      </c>
      <c r="BM145" s="21" t="s">
        <v>1913</v>
      </c>
    </row>
    <row r="146" spans="2:65" s="1" customFormat="1" ht="25.5" customHeight="1">
      <c r="B146" s="149"/>
      <c r="C146" s="150" t="s">
        <v>92</v>
      </c>
      <c r="D146" s="150" t="s">
        <v>131</v>
      </c>
      <c r="E146" s="151" t="s">
        <v>1914</v>
      </c>
      <c r="F146" s="152" t="s">
        <v>1915</v>
      </c>
      <c r="G146" s="153" t="s">
        <v>134</v>
      </c>
      <c r="H146" s="154">
        <v>2</v>
      </c>
      <c r="I146" s="155"/>
      <c r="J146" s="155">
        <f t="shared" si="20"/>
        <v>0</v>
      </c>
      <c r="K146" s="152" t="s">
        <v>188</v>
      </c>
      <c r="L146" s="35"/>
      <c r="M146" s="156" t="s">
        <v>5</v>
      </c>
      <c r="N146" s="157" t="s">
        <v>40</v>
      </c>
      <c r="O146" s="158">
        <v>0.35899999999999999</v>
      </c>
      <c r="P146" s="158">
        <f t="shared" si="21"/>
        <v>0.71799999999999997</v>
      </c>
      <c r="Q146" s="158">
        <v>5.4359999999999999E-2</v>
      </c>
      <c r="R146" s="158">
        <f t="shared" si="22"/>
        <v>0.10872</v>
      </c>
      <c r="S146" s="158">
        <v>0</v>
      </c>
      <c r="T146" s="159">
        <f t="shared" si="23"/>
        <v>0</v>
      </c>
      <c r="AR146" s="21" t="s">
        <v>271</v>
      </c>
      <c r="AT146" s="21" t="s">
        <v>131</v>
      </c>
      <c r="AU146" s="21" t="s">
        <v>79</v>
      </c>
      <c r="AY146" s="21" t="s">
        <v>129</v>
      </c>
      <c r="BE146" s="160">
        <f t="shared" si="24"/>
        <v>0</v>
      </c>
      <c r="BF146" s="160">
        <f t="shared" si="25"/>
        <v>0</v>
      </c>
      <c r="BG146" s="160">
        <f t="shared" si="26"/>
        <v>0</v>
      </c>
      <c r="BH146" s="160">
        <f t="shared" si="27"/>
        <v>0</v>
      </c>
      <c r="BI146" s="160">
        <f t="shared" si="28"/>
        <v>0</v>
      </c>
      <c r="BJ146" s="21" t="s">
        <v>77</v>
      </c>
      <c r="BK146" s="160">
        <f t="shared" si="29"/>
        <v>0</v>
      </c>
      <c r="BL146" s="21" t="s">
        <v>271</v>
      </c>
      <c r="BM146" s="21" t="s">
        <v>1916</v>
      </c>
    </row>
    <row r="147" spans="2:65" s="1" customFormat="1" ht="25.5" customHeight="1">
      <c r="B147" s="149"/>
      <c r="C147" s="150" t="s">
        <v>447</v>
      </c>
      <c r="D147" s="150" t="s">
        <v>131</v>
      </c>
      <c r="E147" s="151" t="s">
        <v>1917</v>
      </c>
      <c r="F147" s="152" t="s">
        <v>1918</v>
      </c>
      <c r="G147" s="153" t="s">
        <v>134</v>
      </c>
      <c r="H147" s="154">
        <v>1</v>
      </c>
      <c r="I147" s="155"/>
      <c r="J147" s="155">
        <f t="shared" si="20"/>
        <v>0</v>
      </c>
      <c r="K147" s="152" t="s">
        <v>188</v>
      </c>
      <c r="L147" s="35"/>
      <c r="M147" s="156" t="s">
        <v>5</v>
      </c>
      <c r="N147" s="157" t="s">
        <v>40</v>
      </c>
      <c r="O147" s="158">
        <v>0.29899999999999999</v>
      </c>
      <c r="P147" s="158">
        <f t="shared" si="21"/>
        <v>0.29899999999999999</v>
      </c>
      <c r="Q147" s="158">
        <v>3.4540000000000001E-2</v>
      </c>
      <c r="R147" s="158">
        <f t="shared" si="22"/>
        <v>3.4540000000000001E-2</v>
      </c>
      <c r="S147" s="158">
        <v>0</v>
      </c>
      <c r="T147" s="159">
        <f t="shared" si="23"/>
        <v>0</v>
      </c>
      <c r="AR147" s="21" t="s">
        <v>271</v>
      </c>
      <c r="AT147" s="21" t="s">
        <v>131</v>
      </c>
      <c r="AU147" s="21" t="s">
        <v>79</v>
      </c>
      <c r="AY147" s="21" t="s">
        <v>129</v>
      </c>
      <c r="BE147" s="160">
        <f t="shared" si="24"/>
        <v>0</v>
      </c>
      <c r="BF147" s="160">
        <f t="shared" si="25"/>
        <v>0</v>
      </c>
      <c r="BG147" s="160">
        <f t="shared" si="26"/>
        <v>0</v>
      </c>
      <c r="BH147" s="160">
        <f t="shared" si="27"/>
        <v>0</v>
      </c>
      <c r="BI147" s="160">
        <f t="shared" si="28"/>
        <v>0</v>
      </c>
      <c r="BJ147" s="21" t="s">
        <v>77</v>
      </c>
      <c r="BK147" s="160">
        <f t="shared" si="29"/>
        <v>0</v>
      </c>
      <c r="BL147" s="21" t="s">
        <v>271</v>
      </c>
      <c r="BM147" s="21" t="s">
        <v>1919</v>
      </c>
    </row>
    <row r="148" spans="2:65" s="1" customFormat="1" ht="16.5" customHeight="1">
      <c r="B148" s="149"/>
      <c r="C148" s="150" t="s">
        <v>452</v>
      </c>
      <c r="D148" s="150" t="s">
        <v>131</v>
      </c>
      <c r="E148" s="151" t="s">
        <v>1920</v>
      </c>
      <c r="F148" s="152" t="s">
        <v>1921</v>
      </c>
      <c r="G148" s="153" t="s">
        <v>134</v>
      </c>
      <c r="H148" s="154">
        <v>1</v>
      </c>
      <c r="I148" s="155"/>
      <c r="J148" s="155">
        <f t="shared" si="20"/>
        <v>0</v>
      </c>
      <c r="K148" s="152" t="s">
        <v>188</v>
      </c>
      <c r="L148" s="35"/>
      <c r="M148" s="156" t="s">
        <v>5</v>
      </c>
      <c r="N148" s="157" t="s">
        <v>40</v>
      </c>
      <c r="O148" s="158">
        <v>0.254</v>
      </c>
      <c r="P148" s="158">
        <f t="shared" si="21"/>
        <v>0.254</v>
      </c>
      <c r="Q148" s="158">
        <v>2.58E-2</v>
      </c>
      <c r="R148" s="158">
        <f t="shared" si="22"/>
        <v>2.58E-2</v>
      </c>
      <c r="S148" s="158">
        <v>0</v>
      </c>
      <c r="T148" s="159">
        <f t="shared" si="23"/>
        <v>0</v>
      </c>
      <c r="AR148" s="21" t="s">
        <v>271</v>
      </c>
      <c r="AT148" s="21" t="s">
        <v>131</v>
      </c>
      <c r="AU148" s="21" t="s">
        <v>79</v>
      </c>
      <c r="AY148" s="21" t="s">
        <v>129</v>
      </c>
      <c r="BE148" s="160">
        <f t="shared" si="24"/>
        <v>0</v>
      </c>
      <c r="BF148" s="160">
        <f t="shared" si="25"/>
        <v>0</v>
      </c>
      <c r="BG148" s="160">
        <f t="shared" si="26"/>
        <v>0</v>
      </c>
      <c r="BH148" s="160">
        <f t="shared" si="27"/>
        <v>0</v>
      </c>
      <c r="BI148" s="160">
        <f t="shared" si="28"/>
        <v>0</v>
      </c>
      <c r="BJ148" s="21" t="s">
        <v>77</v>
      </c>
      <c r="BK148" s="160">
        <f t="shared" si="29"/>
        <v>0</v>
      </c>
      <c r="BL148" s="21" t="s">
        <v>271</v>
      </c>
      <c r="BM148" s="21" t="s">
        <v>1922</v>
      </c>
    </row>
    <row r="149" spans="2:65" s="1" customFormat="1" ht="16.5" customHeight="1">
      <c r="B149" s="149"/>
      <c r="C149" s="150" t="s">
        <v>479</v>
      </c>
      <c r="D149" s="150" t="s">
        <v>131</v>
      </c>
      <c r="E149" s="151" t="s">
        <v>1923</v>
      </c>
      <c r="F149" s="152" t="s">
        <v>1924</v>
      </c>
      <c r="G149" s="153" t="s">
        <v>735</v>
      </c>
      <c r="H149" s="154">
        <v>773.2</v>
      </c>
      <c r="I149" s="155"/>
      <c r="J149" s="155">
        <f t="shared" si="20"/>
        <v>0</v>
      </c>
      <c r="K149" s="152" t="s">
        <v>188</v>
      </c>
      <c r="L149" s="35"/>
      <c r="M149" s="156" t="s">
        <v>5</v>
      </c>
      <c r="N149" s="157" t="s">
        <v>40</v>
      </c>
      <c r="O149" s="158">
        <v>0</v>
      </c>
      <c r="P149" s="158">
        <f t="shared" si="21"/>
        <v>0</v>
      </c>
      <c r="Q149" s="158">
        <v>0</v>
      </c>
      <c r="R149" s="158">
        <f t="shared" si="22"/>
        <v>0</v>
      </c>
      <c r="S149" s="158">
        <v>0</v>
      </c>
      <c r="T149" s="159">
        <f t="shared" si="23"/>
        <v>0</v>
      </c>
      <c r="AR149" s="21" t="s">
        <v>271</v>
      </c>
      <c r="AT149" s="21" t="s">
        <v>131</v>
      </c>
      <c r="AU149" s="21" t="s">
        <v>79</v>
      </c>
      <c r="AY149" s="21" t="s">
        <v>129</v>
      </c>
      <c r="BE149" s="160">
        <f t="shared" si="24"/>
        <v>0</v>
      </c>
      <c r="BF149" s="160">
        <f t="shared" si="25"/>
        <v>0</v>
      </c>
      <c r="BG149" s="160">
        <f t="shared" si="26"/>
        <v>0</v>
      </c>
      <c r="BH149" s="160">
        <f t="shared" si="27"/>
        <v>0</v>
      </c>
      <c r="BI149" s="160">
        <f t="shared" si="28"/>
        <v>0</v>
      </c>
      <c r="BJ149" s="21" t="s">
        <v>77</v>
      </c>
      <c r="BK149" s="160">
        <f t="shared" si="29"/>
        <v>0</v>
      </c>
      <c r="BL149" s="21" t="s">
        <v>271</v>
      </c>
      <c r="BM149" s="21" t="s">
        <v>1925</v>
      </c>
    </row>
    <row r="150" spans="2:65" s="10" customFormat="1" ht="37.35" customHeight="1">
      <c r="B150" s="137"/>
      <c r="D150" s="138" t="s">
        <v>68</v>
      </c>
      <c r="E150" s="139" t="s">
        <v>126</v>
      </c>
      <c r="F150" s="139" t="s">
        <v>127</v>
      </c>
      <c r="J150" s="140">
        <f>BK150</f>
        <v>0</v>
      </c>
      <c r="L150" s="137"/>
      <c r="M150" s="141"/>
      <c r="N150" s="142"/>
      <c r="O150" s="142"/>
      <c r="P150" s="143">
        <f>SUM(P151:P152)</f>
        <v>0</v>
      </c>
      <c r="Q150" s="142"/>
      <c r="R150" s="143">
        <f>SUM(R151:R152)</f>
        <v>0</v>
      </c>
      <c r="S150" s="142"/>
      <c r="T150" s="144">
        <f>SUM(T151:T152)</f>
        <v>0</v>
      </c>
      <c r="AR150" s="138" t="s">
        <v>128</v>
      </c>
      <c r="AT150" s="145" t="s">
        <v>68</v>
      </c>
      <c r="AU150" s="145" t="s">
        <v>69</v>
      </c>
      <c r="AY150" s="138" t="s">
        <v>129</v>
      </c>
      <c r="BK150" s="146">
        <f>SUM(BK151:BK152)</f>
        <v>0</v>
      </c>
    </row>
    <row r="151" spans="2:65" s="1" customFormat="1" ht="16.5" customHeight="1">
      <c r="B151" s="149"/>
      <c r="C151" s="150" t="s">
        <v>484</v>
      </c>
      <c r="D151" s="150" t="s">
        <v>131</v>
      </c>
      <c r="E151" s="151" t="s">
        <v>1926</v>
      </c>
      <c r="F151" s="152" t="s">
        <v>1927</v>
      </c>
      <c r="G151" s="153" t="s">
        <v>1928</v>
      </c>
      <c r="H151" s="154">
        <v>80</v>
      </c>
      <c r="I151" s="155"/>
      <c r="J151" s="155">
        <f>ROUND(I151*H151,2)</f>
        <v>0</v>
      </c>
      <c r="K151" s="152" t="s">
        <v>5</v>
      </c>
      <c r="L151" s="35"/>
      <c r="M151" s="156" t="s">
        <v>5</v>
      </c>
      <c r="N151" s="157" t="s">
        <v>40</v>
      </c>
      <c r="O151" s="158">
        <v>0</v>
      </c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AR151" s="21" t="s">
        <v>128</v>
      </c>
      <c r="AT151" s="21" t="s">
        <v>131</v>
      </c>
      <c r="AU151" s="21" t="s">
        <v>77</v>
      </c>
      <c r="AY151" s="21" t="s">
        <v>129</v>
      </c>
      <c r="BE151" s="160">
        <f>IF(N151="základní",J151,0)</f>
        <v>0</v>
      </c>
      <c r="BF151" s="160">
        <f>IF(N151="snížená",J151,0)</f>
        <v>0</v>
      </c>
      <c r="BG151" s="160">
        <f>IF(N151="zákl. přenesená",J151,0)</f>
        <v>0</v>
      </c>
      <c r="BH151" s="160">
        <f>IF(N151="sníž. přenesená",J151,0)</f>
        <v>0</v>
      </c>
      <c r="BI151" s="160">
        <f>IF(N151="nulová",J151,0)</f>
        <v>0</v>
      </c>
      <c r="BJ151" s="21" t="s">
        <v>77</v>
      </c>
      <c r="BK151" s="160">
        <f>ROUND(I151*H151,2)</f>
        <v>0</v>
      </c>
      <c r="BL151" s="21" t="s">
        <v>128</v>
      </c>
      <c r="BM151" s="21" t="s">
        <v>1929</v>
      </c>
    </row>
    <row r="152" spans="2:65" s="1" customFormat="1" ht="16.5" customHeight="1">
      <c r="B152" s="149"/>
      <c r="C152" s="150" t="s">
        <v>494</v>
      </c>
      <c r="D152" s="150" t="s">
        <v>131</v>
      </c>
      <c r="E152" s="151" t="s">
        <v>1930</v>
      </c>
      <c r="F152" s="152" t="s">
        <v>1931</v>
      </c>
      <c r="G152" s="153" t="s">
        <v>1928</v>
      </c>
      <c r="H152" s="154">
        <v>20</v>
      </c>
      <c r="I152" s="155"/>
      <c r="J152" s="155">
        <f>ROUND(I152*H152,2)</f>
        <v>0</v>
      </c>
      <c r="K152" s="152" t="s">
        <v>5</v>
      </c>
      <c r="L152" s="35"/>
      <c r="M152" s="156" t="s">
        <v>5</v>
      </c>
      <c r="N152" s="161" t="s">
        <v>40</v>
      </c>
      <c r="O152" s="162">
        <v>0</v>
      </c>
      <c r="P152" s="162">
        <f>O152*H152</f>
        <v>0</v>
      </c>
      <c r="Q152" s="162">
        <v>0</v>
      </c>
      <c r="R152" s="162">
        <f>Q152*H152</f>
        <v>0</v>
      </c>
      <c r="S152" s="162">
        <v>0</v>
      </c>
      <c r="T152" s="163">
        <f>S152*H152</f>
        <v>0</v>
      </c>
      <c r="AR152" s="21" t="s">
        <v>128</v>
      </c>
      <c r="AT152" s="21" t="s">
        <v>131</v>
      </c>
      <c r="AU152" s="21" t="s">
        <v>77</v>
      </c>
      <c r="AY152" s="21" t="s">
        <v>129</v>
      </c>
      <c r="BE152" s="160">
        <f>IF(N152="základní",J152,0)</f>
        <v>0</v>
      </c>
      <c r="BF152" s="160">
        <f>IF(N152="snížená",J152,0)</f>
        <v>0</v>
      </c>
      <c r="BG152" s="160">
        <f>IF(N152="zákl. přenesená",J152,0)</f>
        <v>0</v>
      </c>
      <c r="BH152" s="160">
        <f>IF(N152="sníž. přenesená",J152,0)</f>
        <v>0</v>
      </c>
      <c r="BI152" s="160">
        <f>IF(N152="nulová",J152,0)</f>
        <v>0</v>
      </c>
      <c r="BJ152" s="21" t="s">
        <v>77</v>
      </c>
      <c r="BK152" s="160">
        <f>ROUND(I152*H152,2)</f>
        <v>0</v>
      </c>
      <c r="BL152" s="21" t="s">
        <v>128</v>
      </c>
      <c r="BM152" s="21" t="s">
        <v>1932</v>
      </c>
    </row>
    <row r="153" spans="2:65" s="1" customFormat="1" ht="6.9" customHeight="1">
      <c r="B153" s="50"/>
      <c r="C153" s="51"/>
      <c r="D153" s="51"/>
      <c r="E153" s="51"/>
      <c r="F153" s="51"/>
      <c r="G153" s="51"/>
      <c r="H153" s="51"/>
      <c r="I153" s="51"/>
      <c r="J153" s="51"/>
      <c r="K153" s="51"/>
      <c r="L153" s="35"/>
    </row>
  </sheetData>
  <autoFilter ref="C83:K152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4"/>
  <sheetViews>
    <sheetView showGridLines="0" workbookViewId="0">
      <pane ySplit="1" topLeftCell="A8" activePane="bottomLeft" state="frozen"/>
      <selection pane="bottomLeft" activeCell="F4" sqref="F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94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1933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ROUND(J78,2)</f>
        <v>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ROUND(SUM(BE78:BE113), 2)</f>
        <v>0</v>
      </c>
      <c r="G30" s="36"/>
      <c r="H30" s="36"/>
      <c r="I30" s="104">
        <v>0.21</v>
      </c>
      <c r="J30" s="103">
        <f>ROUND(ROUND((SUM(BE78:BE113)), 2)*I30, 2)</f>
        <v>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ROUND(SUM(BF78:BF113), 2)</f>
        <v>0</v>
      </c>
      <c r="G31" s="36"/>
      <c r="H31" s="36"/>
      <c r="I31" s="104">
        <v>0.15</v>
      </c>
      <c r="J31" s="103">
        <f>ROUND(ROUND((SUM(BF78:BF113)),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ROUND(SUM(BG78:BG113),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ROUND(SUM(BH78:BH113),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ROUND(SUM(BI78:BI113),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50 - Větrání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J78</f>
        <v>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168</v>
      </c>
      <c r="E57" s="119"/>
      <c r="F57" s="119"/>
      <c r="G57" s="119"/>
      <c r="H57" s="119"/>
      <c r="I57" s="119"/>
      <c r="J57" s="120">
        <f>J79</f>
        <v>0</v>
      </c>
      <c r="K57" s="121"/>
    </row>
    <row r="58" spans="2:47" s="8" customFormat="1" ht="19.95" customHeight="1">
      <c r="B58" s="122"/>
      <c r="C58" s="123"/>
      <c r="D58" s="124" t="s">
        <v>1934</v>
      </c>
      <c r="E58" s="125"/>
      <c r="F58" s="125"/>
      <c r="G58" s="125"/>
      <c r="H58" s="125"/>
      <c r="I58" s="125"/>
      <c r="J58" s="126">
        <f>J80</f>
        <v>0</v>
      </c>
      <c r="K58" s="127"/>
    </row>
    <row r="59" spans="2:47" s="1" customFormat="1" ht="21.75" customHeight="1">
      <c r="B59" s="35"/>
      <c r="C59" s="36"/>
      <c r="D59" s="36"/>
      <c r="E59" s="36"/>
      <c r="F59" s="36"/>
      <c r="G59" s="36"/>
      <c r="H59" s="36"/>
      <c r="I59" s="36"/>
      <c r="J59" s="36"/>
      <c r="K59" s="39"/>
    </row>
    <row r="60" spans="2:47" s="1" customFormat="1" ht="6.9" customHeight="1">
      <c r="B60" s="50"/>
      <c r="C60" s="51"/>
      <c r="D60" s="51"/>
      <c r="E60" s="51"/>
      <c r="F60" s="51"/>
      <c r="G60" s="51"/>
      <c r="H60" s="51"/>
      <c r="I60" s="51"/>
      <c r="J60" s="51"/>
      <c r="K60" s="52"/>
    </row>
    <row r="64" spans="2:47" s="1" customFormat="1" ht="6.9" customHeight="1"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35"/>
    </row>
    <row r="65" spans="2:63" s="1" customFormat="1" ht="36.9" customHeight="1">
      <c r="B65" s="35"/>
      <c r="C65" s="55" t="s">
        <v>112</v>
      </c>
      <c r="L65" s="35"/>
    </row>
    <row r="66" spans="2:63" s="1" customFormat="1" ht="6.9" customHeight="1">
      <c r="B66" s="35"/>
      <c r="L66" s="35"/>
    </row>
    <row r="67" spans="2:63" s="1" customFormat="1" ht="14.4" customHeight="1">
      <c r="B67" s="35"/>
      <c r="C67" s="57" t="s">
        <v>16</v>
      </c>
      <c r="L67" s="35"/>
    </row>
    <row r="68" spans="2:63" s="1" customFormat="1" ht="16.5" customHeight="1">
      <c r="B68" s="35"/>
      <c r="E68" s="296" t="str">
        <f>E7</f>
        <v>Sportovní kabiny s klubovnou Stará Voda</v>
      </c>
      <c r="F68" s="297"/>
      <c r="G68" s="297"/>
      <c r="H68" s="297"/>
      <c r="L68" s="35"/>
    </row>
    <row r="69" spans="2:63" s="1" customFormat="1" ht="14.4" customHeight="1">
      <c r="B69" s="35"/>
      <c r="C69" s="57" t="s">
        <v>103</v>
      </c>
      <c r="L69" s="35"/>
    </row>
    <row r="70" spans="2:63" s="1" customFormat="1" ht="17.25" customHeight="1">
      <c r="B70" s="35"/>
      <c r="E70" s="276" t="str">
        <f>E9</f>
        <v>50 - Větrání</v>
      </c>
      <c r="F70" s="298"/>
      <c r="G70" s="298"/>
      <c r="H70" s="298"/>
      <c r="L70" s="35"/>
    </row>
    <row r="71" spans="2:63" s="1" customFormat="1" ht="6.9" customHeight="1">
      <c r="B71" s="35"/>
      <c r="L71" s="35"/>
    </row>
    <row r="72" spans="2:63" s="1" customFormat="1" ht="18" customHeight="1">
      <c r="B72" s="35"/>
      <c r="C72" s="57" t="s">
        <v>20</v>
      </c>
      <c r="F72" s="128" t="str">
        <f>F12</f>
        <v>Stará Voda</v>
      </c>
      <c r="I72" s="57" t="s">
        <v>22</v>
      </c>
      <c r="J72" s="61" t="str">
        <f>IF(J12="","",J12)</f>
        <v>8. 9. 2018</v>
      </c>
      <c r="L72" s="35"/>
    </row>
    <row r="73" spans="2:63" s="1" customFormat="1" ht="6.9" customHeight="1">
      <c r="B73" s="35"/>
      <c r="L73" s="35"/>
    </row>
    <row r="74" spans="2:63" s="1" customFormat="1" ht="13.2">
      <c r="B74" s="35"/>
      <c r="C74" s="57" t="s">
        <v>24</v>
      </c>
      <c r="F74" s="128" t="str">
        <f>E15</f>
        <v>Obec Stará Voda</v>
      </c>
      <c r="I74" s="57" t="s">
        <v>30</v>
      </c>
      <c r="J74" s="128" t="str">
        <f>E21</f>
        <v>ing.Janečková Zuzana</v>
      </c>
      <c r="L74" s="35"/>
    </row>
    <row r="75" spans="2:63" s="1" customFormat="1" ht="14.4" customHeight="1">
      <c r="B75" s="35"/>
      <c r="C75" s="57" t="s">
        <v>28</v>
      </c>
      <c r="F75" s="128" t="str">
        <f>IF(E18="","",E18)</f>
        <v xml:space="preserve"> </v>
      </c>
      <c r="L75" s="35"/>
    </row>
    <row r="76" spans="2:63" s="1" customFormat="1" ht="10.35" customHeight="1">
      <c r="B76" s="35"/>
      <c r="L76" s="35"/>
    </row>
    <row r="77" spans="2:63" s="9" customFormat="1" ht="29.25" customHeight="1">
      <c r="B77" s="129"/>
      <c r="C77" s="130" t="s">
        <v>113</v>
      </c>
      <c r="D77" s="131" t="s">
        <v>54</v>
      </c>
      <c r="E77" s="131" t="s">
        <v>50</v>
      </c>
      <c r="F77" s="131" t="s">
        <v>114</v>
      </c>
      <c r="G77" s="131" t="s">
        <v>115</v>
      </c>
      <c r="H77" s="131" t="s">
        <v>116</v>
      </c>
      <c r="I77" s="131" t="s">
        <v>117</v>
      </c>
      <c r="J77" s="131" t="s">
        <v>107</v>
      </c>
      <c r="K77" s="132" t="s">
        <v>118</v>
      </c>
      <c r="L77" s="129"/>
      <c r="M77" s="67" t="s">
        <v>119</v>
      </c>
      <c r="N77" s="68" t="s">
        <v>39</v>
      </c>
      <c r="O77" s="68" t="s">
        <v>120</v>
      </c>
      <c r="P77" s="68" t="s">
        <v>121</v>
      </c>
      <c r="Q77" s="68" t="s">
        <v>122</v>
      </c>
      <c r="R77" s="68" t="s">
        <v>123</v>
      </c>
      <c r="S77" s="68" t="s">
        <v>124</v>
      </c>
      <c r="T77" s="69" t="s">
        <v>125</v>
      </c>
    </row>
    <row r="78" spans="2:63" s="1" customFormat="1" ht="29.25" customHeight="1">
      <c r="B78" s="35"/>
      <c r="C78" s="71" t="s">
        <v>108</v>
      </c>
      <c r="J78" s="133">
        <f>BK78</f>
        <v>0</v>
      </c>
      <c r="L78" s="35"/>
      <c r="M78" s="70"/>
      <c r="N78" s="62"/>
      <c r="O78" s="62"/>
      <c r="P78" s="134">
        <f>P79</f>
        <v>54.075000000000003</v>
      </c>
      <c r="Q78" s="62"/>
      <c r="R78" s="134">
        <f>R79</f>
        <v>0.12008000000000001</v>
      </c>
      <c r="S78" s="62"/>
      <c r="T78" s="135">
        <f>T79</f>
        <v>0</v>
      </c>
      <c r="AT78" s="21" t="s">
        <v>68</v>
      </c>
      <c r="AU78" s="21" t="s">
        <v>109</v>
      </c>
      <c r="BK78" s="136">
        <f>BK79</f>
        <v>0</v>
      </c>
    </row>
    <row r="79" spans="2:63" s="10" customFormat="1" ht="37.35" customHeight="1">
      <c r="B79" s="137"/>
      <c r="D79" s="138" t="s">
        <v>68</v>
      </c>
      <c r="E79" s="139" t="s">
        <v>666</v>
      </c>
      <c r="F79" s="139" t="s">
        <v>667</v>
      </c>
      <c r="J79" s="140">
        <f>BK79</f>
        <v>0</v>
      </c>
      <c r="L79" s="137"/>
      <c r="M79" s="141"/>
      <c r="N79" s="142"/>
      <c r="O79" s="142"/>
      <c r="P79" s="143">
        <f>P80</f>
        <v>54.075000000000003</v>
      </c>
      <c r="Q79" s="142"/>
      <c r="R79" s="143">
        <f>R80</f>
        <v>0.12008000000000001</v>
      </c>
      <c r="S79" s="142"/>
      <c r="T79" s="144">
        <f>T80</f>
        <v>0</v>
      </c>
      <c r="AR79" s="138" t="s">
        <v>79</v>
      </c>
      <c r="AT79" s="145" t="s">
        <v>68</v>
      </c>
      <c r="AU79" s="145" t="s">
        <v>69</v>
      </c>
      <c r="AY79" s="138" t="s">
        <v>129</v>
      </c>
      <c r="BK79" s="146">
        <f>BK80</f>
        <v>0</v>
      </c>
    </row>
    <row r="80" spans="2:63" s="10" customFormat="1" ht="19.95" customHeight="1">
      <c r="B80" s="137"/>
      <c r="D80" s="138" t="s">
        <v>68</v>
      </c>
      <c r="E80" s="147" t="s">
        <v>1935</v>
      </c>
      <c r="F80" s="147" t="s">
        <v>1936</v>
      </c>
      <c r="J80" s="148">
        <f>BK80</f>
        <v>0</v>
      </c>
      <c r="L80" s="137"/>
      <c r="M80" s="141"/>
      <c r="N80" s="142"/>
      <c r="O80" s="142"/>
      <c r="P80" s="143">
        <f>SUM(P81:P113)</f>
        <v>54.075000000000003</v>
      </c>
      <c r="Q80" s="142"/>
      <c r="R80" s="143">
        <f>SUM(R81:R113)</f>
        <v>0.12008000000000001</v>
      </c>
      <c r="S80" s="142"/>
      <c r="T80" s="144">
        <f>SUM(T81:T113)</f>
        <v>0</v>
      </c>
      <c r="AR80" s="138" t="s">
        <v>79</v>
      </c>
      <c r="AT80" s="145" t="s">
        <v>68</v>
      </c>
      <c r="AU80" s="145" t="s">
        <v>77</v>
      </c>
      <c r="AY80" s="138" t="s">
        <v>129</v>
      </c>
      <c r="BK80" s="146">
        <f>SUM(BK81:BK113)</f>
        <v>0</v>
      </c>
    </row>
    <row r="81" spans="2:65" s="1" customFormat="1" ht="16.5" customHeight="1">
      <c r="B81" s="149"/>
      <c r="C81" s="150" t="s">
        <v>77</v>
      </c>
      <c r="D81" s="150" t="s">
        <v>131</v>
      </c>
      <c r="E81" s="151" t="s">
        <v>1937</v>
      </c>
      <c r="F81" s="152" t="s">
        <v>1938</v>
      </c>
      <c r="G81" s="153" t="s">
        <v>134</v>
      </c>
      <c r="H81" s="154">
        <v>2</v>
      </c>
      <c r="I81" s="155"/>
      <c r="J81" s="155">
        <f>ROUND(I81*H81,2)</f>
        <v>0</v>
      </c>
      <c r="K81" s="152" t="s">
        <v>188</v>
      </c>
      <c r="L81" s="35"/>
      <c r="M81" s="156" t="s">
        <v>5</v>
      </c>
      <c r="N81" s="157" t="s">
        <v>40</v>
      </c>
      <c r="O81" s="158">
        <v>0.89600000000000002</v>
      </c>
      <c r="P81" s="158">
        <f>O81*H81</f>
        <v>1.792</v>
      </c>
      <c r="Q81" s="158">
        <v>0</v>
      </c>
      <c r="R81" s="158">
        <f>Q81*H81</f>
        <v>0</v>
      </c>
      <c r="S81" s="158">
        <v>0</v>
      </c>
      <c r="T81" s="159">
        <f>S81*H81</f>
        <v>0</v>
      </c>
      <c r="AR81" s="21" t="s">
        <v>271</v>
      </c>
      <c r="AT81" s="21" t="s">
        <v>131</v>
      </c>
      <c r="AU81" s="21" t="s">
        <v>79</v>
      </c>
      <c r="AY81" s="21" t="s">
        <v>129</v>
      </c>
      <c r="BE81" s="160">
        <f>IF(N81="základní",J81,0)</f>
        <v>0</v>
      </c>
      <c r="BF81" s="160">
        <f>IF(N81="snížená",J81,0)</f>
        <v>0</v>
      </c>
      <c r="BG81" s="160">
        <f>IF(N81="zákl. přenesená",J81,0)</f>
        <v>0</v>
      </c>
      <c r="BH81" s="160">
        <f>IF(N81="sníž. přenesená",J81,0)</f>
        <v>0</v>
      </c>
      <c r="BI81" s="160">
        <f>IF(N81="nulová",J81,0)</f>
        <v>0</v>
      </c>
      <c r="BJ81" s="21" t="s">
        <v>77</v>
      </c>
      <c r="BK81" s="160">
        <f>ROUND(I81*H81,2)</f>
        <v>0</v>
      </c>
      <c r="BL81" s="21" t="s">
        <v>271</v>
      </c>
      <c r="BM81" s="21" t="s">
        <v>1939</v>
      </c>
    </row>
    <row r="82" spans="2:65" s="1" customFormat="1" ht="16.5" customHeight="1">
      <c r="B82" s="149"/>
      <c r="C82" s="172" t="s">
        <v>79</v>
      </c>
      <c r="D82" s="172" t="s">
        <v>235</v>
      </c>
      <c r="E82" s="173" t="s">
        <v>1940</v>
      </c>
      <c r="F82" s="174" t="s">
        <v>1941</v>
      </c>
      <c r="G82" s="175" t="s">
        <v>134</v>
      </c>
      <c r="H82" s="176">
        <v>2</v>
      </c>
      <c r="I82" s="177"/>
      <c r="J82" s="177">
        <f>ROUND(I82*H82,2)</f>
        <v>0</v>
      </c>
      <c r="K82" s="174" t="s">
        <v>5</v>
      </c>
      <c r="L82" s="178"/>
      <c r="M82" s="179" t="s">
        <v>5</v>
      </c>
      <c r="N82" s="180" t="s">
        <v>40</v>
      </c>
      <c r="O82" s="158">
        <v>0</v>
      </c>
      <c r="P82" s="158">
        <f>O82*H82</f>
        <v>0</v>
      </c>
      <c r="Q82" s="158">
        <v>0</v>
      </c>
      <c r="R82" s="158">
        <f>Q82*H82</f>
        <v>0</v>
      </c>
      <c r="S82" s="158">
        <v>0</v>
      </c>
      <c r="T82" s="159">
        <f>S82*H82</f>
        <v>0</v>
      </c>
      <c r="AR82" s="21" t="s">
        <v>350</v>
      </c>
      <c r="AT82" s="21" t="s">
        <v>235</v>
      </c>
      <c r="AU82" s="21" t="s">
        <v>79</v>
      </c>
      <c r="AY82" s="21" t="s">
        <v>129</v>
      </c>
      <c r="BE82" s="160">
        <f>IF(N82="základní",J82,0)</f>
        <v>0</v>
      </c>
      <c r="BF82" s="160">
        <f>IF(N82="snížená",J82,0)</f>
        <v>0</v>
      </c>
      <c r="BG82" s="160">
        <f>IF(N82="zákl. přenesená",J82,0)</f>
        <v>0</v>
      </c>
      <c r="BH82" s="160">
        <f>IF(N82="sníž. přenesená",J82,0)</f>
        <v>0</v>
      </c>
      <c r="BI82" s="160">
        <f>IF(N82="nulová",J82,0)</f>
        <v>0</v>
      </c>
      <c r="BJ82" s="21" t="s">
        <v>77</v>
      </c>
      <c r="BK82" s="160">
        <f>ROUND(I82*H82,2)</f>
        <v>0</v>
      </c>
      <c r="BL82" s="21" t="s">
        <v>271</v>
      </c>
      <c r="BM82" s="21" t="s">
        <v>1942</v>
      </c>
    </row>
    <row r="83" spans="2:65" s="1" customFormat="1" ht="16.5" customHeight="1">
      <c r="B83" s="149"/>
      <c r="C83" s="150" t="s">
        <v>139</v>
      </c>
      <c r="D83" s="150" t="s">
        <v>131</v>
      </c>
      <c r="E83" s="151" t="s">
        <v>1943</v>
      </c>
      <c r="F83" s="152" t="s">
        <v>1944</v>
      </c>
      <c r="G83" s="153" t="s">
        <v>134</v>
      </c>
      <c r="H83" s="154">
        <v>6</v>
      </c>
      <c r="I83" s="155"/>
      <c r="J83" s="155">
        <f>ROUND(I83*H83,2)</f>
        <v>0</v>
      </c>
      <c r="K83" s="152" t="s">
        <v>188</v>
      </c>
      <c r="L83" s="35"/>
      <c r="M83" s="156" t="s">
        <v>5</v>
      </c>
      <c r="N83" s="157" t="s">
        <v>40</v>
      </c>
      <c r="O83" s="158">
        <v>0.33800000000000002</v>
      </c>
      <c r="P83" s="158">
        <f>O83*H83</f>
        <v>2.028</v>
      </c>
      <c r="Q83" s="158">
        <v>0</v>
      </c>
      <c r="R83" s="158">
        <f>Q83*H83</f>
        <v>0</v>
      </c>
      <c r="S83" s="158">
        <v>0</v>
      </c>
      <c r="T83" s="159">
        <f>S83*H83</f>
        <v>0</v>
      </c>
      <c r="AR83" s="21" t="s">
        <v>271</v>
      </c>
      <c r="AT83" s="21" t="s">
        <v>131</v>
      </c>
      <c r="AU83" s="21" t="s">
        <v>79</v>
      </c>
      <c r="AY83" s="21" t="s">
        <v>129</v>
      </c>
      <c r="BE83" s="160">
        <f>IF(N83="základní",J83,0)</f>
        <v>0</v>
      </c>
      <c r="BF83" s="160">
        <f>IF(N83="snížená",J83,0)</f>
        <v>0</v>
      </c>
      <c r="BG83" s="160">
        <f>IF(N83="zákl. přenesená",J83,0)</f>
        <v>0</v>
      </c>
      <c r="BH83" s="160">
        <f>IF(N83="sníž. přenesená",J83,0)</f>
        <v>0</v>
      </c>
      <c r="BI83" s="160">
        <f>IF(N83="nulová",J83,0)</f>
        <v>0</v>
      </c>
      <c r="BJ83" s="21" t="s">
        <v>77</v>
      </c>
      <c r="BK83" s="160">
        <f>ROUND(I83*H83,2)</f>
        <v>0</v>
      </c>
      <c r="BL83" s="21" t="s">
        <v>271</v>
      </c>
      <c r="BM83" s="21" t="s">
        <v>1945</v>
      </c>
    </row>
    <row r="84" spans="2:65" s="1" customFormat="1" ht="16.5" customHeight="1">
      <c r="B84" s="149"/>
      <c r="C84" s="172" t="s">
        <v>128</v>
      </c>
      <c r="D84" s="172" t="s">
        <v>235</v>
      </c>
      <c r="E84" s="173" t="s">
        <v>1946</v>
      </c>
      <c r="F84" s="174" t="s">
        <v>1947</v>
      </c>
      <c r="G84" s="175" t="s">
        <v>134</v>
      </c>
      <c r="H84" s="176">
        <v>6</v>
      </c>
      <c r="I84" s="177"/>
      <c r="J84" s="177">
        <f>ROUND(I84*H84,2)</f>
        <v>0</v>
      </c>
      <c r="K84" s="174" t="s">
        <v>5</v>
      </c>
      <c r="L84" s="178"/>
      <c r="M84" s="179" t="s">
        <v>5</v>
      </c>
      <c r="N84" s="180" t="s">
        <v>40</v>
      </c>
      <c r="O84" s="158">
        <v>0</v>
      </c>
      <c r="P84" s="158">
        <f>O84*H84</f>
        <v>0</v>
      </c>
      <c r="Q84" s="158">
        <v>0</v>
      </c>
      <c r="R84" s="158">
        <f>Q84*H84</f>
        <v>0</v>
      </c>
      <c r="S84" s="158">
        <v>0</v>
      </c>
      <c r="T84" s="159">
        <f>S84*H84</f>
        <v>0</v>
      </c>
      <c r="AR84" s="21" t="s">
        <v>350</v>
      </c>
      <c r="AT84" s="21" t="s">
        <v>235</v>
      </c>
      <c r="AU84" s="21" t="s">
        <v>79</v>
      </c>
      <c r="AY84" s="21" t="s">
        <v>129</v>
      </c>
      <c r="BE84" s="160">
        <f>IF(N84="základní",J84,0)</f>
        <v>0</v>
      </c>
      <c r="BF84" s="160">
        <f>IF(N84="snížená",J84,0)</f>
        <v>0</v>
      </c>
      <c r="BG84" s="160">
        <f>IF(N84="zákl. přenesená",J84,0)</f>
        <v>0</v>
      </c>
      <c r="BH84" s="160">
        <f>IF(N84="sníž. přenesená",J84,0)</f>
        <v>0</v>
      </c>
      <c r="BI84" s="160">
        <f>IF(N84="nulová",J84,0)</f>
        <v>0</v>
      </c>
      <c r="BJ84" s="21" t="s">
        <v>77</v>
      </c>
      <c r="BK84" s="160">
        <f>ROUND(I84*H84,2)</f>
        <v>0</v>
      </c>
      <c r="BL84" s="21" t="s">
        <v>271</v>
      </c>
      <c r="BM84" s="21" t="s">
        <v>1948</v>
      </c>
    </row>
    <row r="85" spans="2:65" s="1" customFormat="1" ht="16.5" customHeight="1">
      <c r="B85" s="149"/>
      <c r="C85" s="150" t="s">
        <v>146</v>
      </c>
      <c r="D85" s="150" t="s">
        <v>131</v>
      </c>
      <c r="E85" s="151" t="s">
        <v>1949</v>
      </c>
      <c r="F85" s="152" t="s">
        <v>1950</v>
      </c>
      <c r="G85" s="153" t="s">
        <v>134</v>
      </c>
      <c r="H85" s="154">
        <v>12</v>
      </c>
      <c r="I85" s="155"/>
      <c r="J85" s="155">
        <f>ROUND(I85*H85,2)</f>
        <v>0</v>
      </c>
      <c r="K85" s="152" t="s">
        <v>188</v>
      </c>
      <c r="L85" s="35"/>
      <c r="M85" s="156" t="s">
        <v>5</v>
      </c>
      <c r="N85" s="157" t="s">
        <v>40</v>
      </c>
      <c r="O85" s="158">
        <v>0.42299999999999999</v>
      </c>
      <c r="P85" s="158">
        <f>O85*H85</f>
        <v>5.0759999999999996</v>
      </c>
      <c r="Q85" s="158">
        <v>0</v>
      </c>
      <c r="R85" s="158">
        <f>Q85*H85</f>
        <v>0</v>
      </c>
      <c r="S85" s="158">
        <v>0</v>
      </c>
      <c r="T85" s="159">
        <f>S85*H85</f>
        <v>0</v>
      </c>
      <c r="AR85" s="21" t="s">
        <v>271</v>
      </c>
      <c r="AT85" s="21" t="s">
        <v>131</v>
      </c>
      <c r="AU85" s="21" t="s">
        <v>79</v>
      </c>
      <c r="AY85" s="21" t="s">
        <v>129</v>
      </c>
      <c r="BE85" s="160">
        <f>IF(N85="základní",J85,0)</f>
        <v>0</v>
      </c>
      <c r="BF85" s="160">
        <f>IF(N85="snížená",J85,0)</f>
        <v>0</v>
      </c>
      <c r="BG85" s="160">
        <f>IF(N85="zákl. přenesená",J85,0)</f>
        <v>0</v>
      </c>
      <c r="BH85" s="160">
        <f>IF(N85="sníž. přenesená",J85,0)</f>
        <v>0</v>
      </c>
      <c r="BI85" s="160">
        <f>IF(N85="nulová",J85,0)</f>
        <v>0</v>
      </c>
      <c r="BJ85" s="21" t="s">
        <v>77</v>
      </c>
      <c r="BK85" s="160">
        <f>ROUND(I85*H85,2)</f>
        <v>0</v>
      </c>
      <c r="BL85" s="21" t="s">
        <v>271</v>
      </c>
      <c r="BM85" s="21" t="s">
        <v>1951</v>
      </c>
    </row>
    <row r="86" spans="2:65" s="11" customFormat="1">
      <c r="B86" s="164"/>
      <c r="D86" s="165" t="s">
        <v>190</v>
      </c>
      <c r="E86" s="166" t="s">
        <v>5</v>
      </c>
      <c r="F86" s="167" t="s">
        <v>1952</v>
      </c>
      <c r="H86" s="168">
        <v>12</v>
      </c>
      <c r="L86" s="164"/>
      <c r="M86" s="169"/>
      <c r="N86" s="170"/>
      <c r="O86" s="170"/>
      <c r="P86" s="170"/>
      <c r="Q86" s="170"/>
      <c r="R86" s="170"/>
      <c r="S86" s="170"/>
      <c r="T86" s="171"/>
      <c r="AT86" s="166" t="s">
        <v>190</v>
      </c>
      <c r="AU86" s="166" t="s">
        <v>79</v>
      </c>
      <c r="AV86" s="11" t="s">
        <v>79</v>
      </c>
      <c r="AW86" s="11" t="s">
        <v>32</v>
      </c>
      <c r="AX86" s="11" t="s">
        <v>77</v>
      </c>
      <c r="AY86" s="166" t="s">
        <v>129</v>
      </c>
    </row>
    <row r="87" spans="2:65" s="1" customFormat="1" ht="16.5" customHeight="1">
      <c r="B87" s="149"/>
      <c r="C87" s="172" t="s">
        <v>150</v>
      </c>
      <c r="D87" s="172" t="s">
        <v>235</v>
      </c>
      <c r="E87" s="173" t="s">
        <v>1953</v>
      </c>
      <c r="F87" s="174" t="s">
        <v>1954</v>
      </c>
      <c r="G87" s="175" t="s">
        <v>134</v>
      </c>
      <c r="H87" s="176">
        <v>7</v>
      </c>
      <c r="I87" s="177"/>
      <c r="J87" s="177">
        <f t="shared" ref="J87:J95" si="0">ROUND(I87*H87,2)</f>
        <v>0</v>
      </c>
      <c r="K87" s="174" t="s">
        <v>5</v>
      </c>
      <c r="L87" s="178"/>
      <c r="M87" s="179" t="s">
        <v>5</v>
      </c>
      <c r="N87" s="180" t="s">
        <v>40</v>
      </c>
      <c r="O87" s="158">
        <v>0</v>
      </c>
      <c r="P87" s="158">
        <f t="shared" ref="P87:P95" si="1">O87*H87</f>
        <v>0</v>
      </c>
      <c r="Q87" s="158">
        <v>0</v>
      </c>
      <c r="R87" s="158">
        <f t="shared" ref="R87:R95" si="2">Q87*H87</f>
        <v>0</v>
      </c>
      <c r="S87" s="158">
        <v>0</v>
      </c>
      <c r="T87" s="159">
        <f t="shared" ref="T87:T95" si="3">S87*H87</f>
        <v>0</v>
      </c>
      <c r="AR87" s="21" t="s">
        <v>350</v>
      </c>
      <c r="AT87" s="21" t="s">
        <v>235</v>
      </c>
      <c r="AU87" s="21" t="s">
        <v>79</v>
      </c>
      <c r="AY87" s="21" t="s">
        <v>129</v>
      </c>
      <c r="BE87" s="160">
        <f t="shared" ref="BE87:BE95" si="4">IF(N87="základní",J87,0)</f>
        <v>0</v>
      </c>
      <c r="BF87" s="160">
        <f t="shared" ref="BF87:BF95" si="5">IF(N87="snížená",J87,0)</f>
        <v>0</v>
      </c>
      <c r="BG87" s="160">
        <f t="shared" ref="BG87:BG95" si="6">IF(N87="zákl. přenesená",J87,0)</f>
        <v>0</v>
      </c>
      <c r="BH87" s="160">
        <f t="shared" ref="BH87:BH95" si="7">IF(N87="sníž. přenesená",J87,0)</f>
        <v>0</v>
      </c>
      <c r="BI87" s="160">
        <f t="shared" ref="BI87:BI95" si="8">IF(N87="nulová",J87,0)</f>
        <v>0</v>
      </c>
      <c r="BJ87" s="21" t="s">
        <v>77</v>
      </c>
      <c r="BK87" s="160">
        <f t="shared" ref="BK87:BK95" si="9">ROUND(I87*H87,2)</f>
        <v>0</v>
      </c>
      <c r="BL87" s="21" t="s">
        <v>271</v>
      </c>
      <c r="BM87" s="21" t="s">
        <v>1955</v>
      </c>
    </row>
    <row r="88" spans="2:65" s="1" customFormat="1" ht="16.5" customHeight="1">
      <c r="B88" s="149"/>
      <c r="C88" s="172" t="s">
        <v>153</v>
      </c>
      <c r="D88" s="172" t="s">
        <v>235</v>
      </c>
      <c r="E88" s="173" t="s">
        <v>1956</v>
      </c>
      <c r="F88" s="174" t="s">
        <v>1957</v>
      </c>
      <c r="G88" s="175" t="s">
        <v>134</v>
      </c>
      <c r="H88" s="176">
        <v>5</v>
      </c>
      <c r="I88" s="177"/>
      <c r="J88" s="177">
        <f t="shared" si="0"/>
        <v>0</v>
      </c>
      <c r="K88" s="174" t="s">
        <v>5</v>
      </c>
      <c r="L88" s="178"/>
      <c r="M88" s="179" t="s">
        <v>5</v>
      </c>
      <c r="N88" s="180" t="s">
        <v>40</v>
      </c>
      <c r="O88" s="158">
        <v>0</v>
      </c>
      <c r="P88" s="158">
        <f t="shared" si="1"/>
        <v>0</v>
      </c>
      <c r="Q88" s="158">
        <v>0</v>
      </c>
      <c r="R88" s="158">
        <f t="shared" si="2"/>
        <v>0</v>
      </c>
      <c r="S88" s="158">
        <v>0</v>
      </c>
      <c r="T88" s="159">
        <f t="shared" si="3"/>
        <v>0</v>
      </c>
      <c r="AR88" s="21" t="s">
        <v>350</v>
      </c>
      <c r="AT88" s="21" t="s">
        <v>235</v>
      </c>
      <c r="AU88" s="21" t="s">
        <v>79</v>
      </c>
      <c r="AY88" s="21" t="s">
        <v>129</v>
      </c>
      <c r="BE88" s="160">
        <f t="shared" si="4"/>
        <v>0</v>
      </c>
      <c r="BF88" s="160">
        <f t="shared" si="5"/>
        <v>0</v>
      </c>
      <c r="BG88" s="160">
        <f t="shared" si="6"/>
        <v>0</v>
      </c>
      <c r="BH88" s="160">
        <f t="shared" si="7"/>
        <v>0</v>
      </c>
      <c r="BI88" s="160">
        <f t="shared" si="8"/>
        <v>0</v>
      </c>
      <c r="BJ88" s="21" t="s">
        <v>77</v>
      </c>
      <c r="BK88" s="160">
        <f t="shared" si="9"/>
        <v>0</v>
      </c>
      <c r="BL88" s="21" t="s">
        <v>271</v>
      </c>
      <c r="BM88" s="21" t="s">
        <v>1958</v>
      </c>
    </row>
    <row r="89" spans="2:65" s="1" customFormat="1" ht="16.5" customHeight="1">
      <c r="B89" s="149"/>
      <c r="C89" s="150" t="s">
        <v>221</v>
      </c>
      <c r="D89" s="150" t="s">
        <v>131</v>
      </c>
      <c r="E89" s="151" t="s">
        <v>1959</v>
      </c>
      <c r="F89" s="152" t="s">
        <v>1960</v>
      </c>
      <c r="G89" s="153" t="s">
        <v>134</v>
      </c>
      <c r="H89" s="154">
        <v>4</v>
      </c>
      <c r="I89" s="155"/>
      <c r="J89" s="155">
        <f t="shared" si="0"/>
        <v>0</v>
      </c>
      <c r="K89" s="152" t="s">
        <v>188</v>
      </c>
      <c r="L89" s="35"/>
      <c r="M89" s="156" t="s">
        <v>5</v>
      </c>
      <c r="N89" s="157" t="s">
        <v>40</v>
      </c>
      <c r="O89" s="158">
        <v>1.353</v>
      </c>
      <c r="P89" s="158">
        <f t="shared" si="1"/>
        <v>5.4119999999999999</v>
      </c>
      <c r="Q89" s="158">
        <v>0</v>
      </c>
      <c r="R89" s="158">
        <f t="shared" si="2"/>
        <v>0</v>
      </c>
      <c r="S89" s="158">
        <v>0</v>
      </c>
      <c r="T89" s="159">
        <f t="shared" si="3"/>
        <v>0</v>
      </c>
      <c r="AR89" s="21" t="s">
        <v>271</v>
      </c>
      <c r="AT89" s="21" t="s">
        <v>131</v>
      </c>
      <c r="AU89" s="21" t="s">
        <v>79</v>
      </c>
      <c r="AY89" s="21" t="s">
        <v>129</v>
      </c>
      <c r="BE89" s="160">
        <f t="shared" si="4"/>
        <v>0</v>
      </c>
      <c r="BF89" s="160">
        <f t="shared" si="5"/>
        <v>0</v>
      </c>
      <c r="BG89" s="160">
        <f t="shared" si="6"/>
        <v>0</v>
      </c>
      <c r="BH89" s="160">
        <f t="shared" si="7"/>
        <v>0</v>
      </c>
      <c r="BI89" s="160">
        <f t="shared" si="8"/>
        <v>0</v>
      </c>
      <c r="BJ89" s="21" t="s">
        <v>77</v>
      </c>
      <c r="BK89" s="160">
        <f t="shared" si="9"/>
        <v>0</v>
      </c>
      <c r="BL89" s="21" t="s">
        <v>271</v>
      </c>
      <c r="BM89" s="21" t="s">
        <v>1961</v>
      </c>
    </row>
    <row r="90" spans="2:65" s="1" customFormat="1" ht="16.5" customHeight="1">
      <c r="B90" s="149"/>
      <c r="C90" s="172" t="s">
        <v>226</v>
      </c>
      <c r="D90" s="172" t="s">
        <v>235</v>
      </c>
      <c r="E90" s="173" t="s">
        <v>1962</v>
      </c>
      <c r="F90" s="174" t="s">
        <v>1963</v>
      </c>
      <c r="G90" s="175" t="s">
        <v>134</v>
      </c>
      <c r="H90" s="176">
        <v>4</v>
      </c>
      <c r="I90" s="177"/>
      <c r="J90" s="177">
        <f t="shared" si="0"/>
        <v>0</v>
      </c>
      <c r="K90" s="174" t="s">
        <v>5</v>
      </c>
      <c r="L90" s="178"/>
      <c r="M90" s="179" t="s">
        <v>5</v>
      </c>
      <c r="N90" s="180" t="s">
        <v>40</v>
      </c>
      <c r="O90" s="158">
        <v>0</v>
      </c>
      <c r="P90" s="158">
        <f t="shared" si="1"/>
        <v>0</v>
      </c>
      <c r="Q90" s="158">
        <v>0</v>
      </c>
      <c r="R90" s="158">
        <f t="shared" si="2"/>
        <v>0</v>
      </c>
      <c r="S90" s="158">
        <v>0</v>
      </c>
      <c r="T90" s="159">
        <f t="shared" si="3"/>
        <v>0</v>
      </c>
      <c r="AR90" s="21" t="s">
        <v>350</v>
      </c>
      <c r="AT90" s="21" t="s">
        <v>235</v>
      </c>
      <c r="AU90" s="21" t="s">
        <v>79</v>
      </c>
      <c r="AY90" s="21" t="s">
        <v>129</v>
      </c>
      <c r="BE90" s="160">
        <f t="shared" si="4"/>
        <v>0</v>
      </c>
      <c r="BF90" s="160">
        <f t="shared" si="5"/>
        <v>0</v>
      </c>
      <c r="BG90" s="160">
        <f t="shared" si="6"/>
        <v>0</v>
      </c>
      <c r="BH90" s="160">
        <f t="shared" si="7"/>
        <v>0</v>
      </c>
      <c r="BI90" s="160">
        <f t="shared" si="8"/>
        <v>0</v>
      </c>
      <c r="BJ90" s="21" t="s">
        <v>77</v>
      </c>
      <c r="BK90" s="160">
        <f t="shared" si="9"/>
        <v>0</v>
      </c>
      <c r="BL90" s="21" t="s">
        <v>271</v>
      </c>
      <c r="BM90" s="21" t="s">
        <v>1964</v>
      </c>
    </row>
    <row r="91" spans="2:65" s="1" customFormat="1" ht="16.5" customHeight="1">
      <c r="B91" s="149"/>
      <c r="C91" s="150" t="s">
        <v>80</v>
      </c>
      <c r="D91" s="150" t="s">
        <v>131</v>
      </c>
      <c r="E91" s="151" t="s">
        <v>1965</v>
      </c>
      <c r="F91" s="152" t="s">
        <v>1966</v>
      </c>
      <c r="G91" s="153" t="s">
        <v>134</v>
      </c>
      <c r="H91" s="154">
        <v>2</v>
      </c>
      <c r="I91" s="155"/>
      <c r="J91" s="155">
        <f t="shared" si="0"/>
        <v>0</v>
      </c>
      <c r="K91" s="152" t="s">
        <v>188</v>
      </c>
      <c r="L91" s="35"/>
      <c r="M91" s="156" t="s">
        <v>5</v>
      </c>
      <c r="N91" s="157" t="s">
        <v>40</v>
      </c>
      <c r="O91" s="158">
        <v>1.1839999999999999</v>
      </c>
      <c r="P91" s="158">
        <f t="shared" si="1"/>
        <v>2.3679999999999999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1" t="s">
        <v>271</v>
      </c>
      <c r="AT91" s="21" t="s">
        <v>131</v>
      </c>
      <c r="AU91" s="21" t="s">
        <v>79</v>
      </c>
      <c r="AY91" s="21" t="s">
        <v>129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1" t="s">
        <v>77</v>
      </c>
      <c r="BK91" s="160">
        <f t="shared" si="9"/>
        <v>0</v>
      </c>
      <c r="BL91" s="21" t="s">
        <v>271</v>
      </c>
      <c r="BM91" s="21" t="s">
        <v>1967</v>
      </c>
    </row>
    <row r="92" spans="2:65" s="1" customFormat="1" ht="16.5" customHeight="1">
      <c r="B92" s="149"/>
      <c r="C92" s="172" t="s">
        <v>240</v>
      </c>
      <c r="D92" s="172" t="s">
        <v>235</v>
      </c>
      <c r="E92" s="173" t="s">
        <v>1968</v>
      </c>
      <c r="F92" s="174" t="s">
        <v>1969</v>
      </c>
      <c r="G92" s="175" t="s">
        <v>134</v>
      </c>
      <c r="H92" s="176">
        <v>2</v>
      </c>
      <c r="I92" s="177"/>
      <c r="J92" s="177">
        <f t="shared" si="0"/>
        <v>0</v>
      </c>
      <c r="K92" s="174" t="s">
        <v>5</v>
      </c>
      <c r="L92" s="178"/>
      <c r="M92" s="179" t="s">
        <v>5</v>
      </c>
      <c r="N92" s="180" t="s">
        <v>40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1" t="s">
        <v>350</v>
      </c>
      <c r="AT92" s="21" t="s">
        <v>235</v>
      </c>
      <c r="AU92" s="21" t="s">
        <v>79</v>
      </c>
      <c r="AY92" s="21" t="s">
        <v>129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1" t="s">
        <v>77</v>
      </c>
      <c r="BK92" s="160">
        <f t="shared" si="9"/>
        <v>0</v>
      </c>
      <c r="BL92" s="21" t="s">
        <v>271</v>
      </c>
      <c r="BM92" s="21" t="s">
        <v>1970</v>
      </c>
    </row>
    <row r="93" spans="2:65" s="1" customFormat="1" ht="16.5" customHeight="1">
      <c r="B93" s="149"/>
      <c r="C93" s="150" t="s">
        <v>248</v>
      </c>
      <c r="D93" s="150" t="s">
        <v>131</v>
      </c>
      <c r="E93" s="151" t="s">
        <v>1971</v>
      </c>
      <c r="F93" s="152" t="s">
        <v>1972</v>
      </c>
      <c r="G93" s="153" t="s">
        <v>134</v>
      </c>
      <c r="H93" s="154">
        <v>13</v>
      </c>
      <c r="I93" s="155"/>
      <c r="J93" s="155">
        <f t="shared" si="0"/>
        <v>0</v>
      </c>
      <c r="K93" s="152" t="s">
        <v>188</v>
      </c>
      <c r="L93" s="35"/>
      <c r="M93" s="156" t="s">
        <v>5</v>
      </c>
      <c r="N93" s="157" t="s">
        <v>40</v>
      </c>
      <c r="O93" s="158">
        <v>0.59199999999999997</v>
      </c>
      <c r="P93" s="158">
        <f t="shared" si="1"/>
        <v>7.6959999999999997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1" t="s">
        <v>271</v>
      </c>
      <c r="AT93" s="21" t="s">
        <v>131</v>
      </c>
      <c r="AU93" s="21" t="s">
        <v>79</v>
      </c>
      <c r="AY93" s="21" t="s">
        <v>129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1" t="s">
        <v>77</v>
      </c>
      <c r="BK93" s="160">
        <f t="shared" si="9"/>
        <v>0</v>
      </c>
      <c r="BL93" s="21" t="s">
        <v>271</v>
      </c>
      <c r="BM93" s="21" t="s">
        <v>1973</v>
      </c>
    </row>
    <row r="94" spans="2:65" s="1" customFormat="1" ht="16.5" customHeight="1">
      <c r="B94" s="149"/>
      <c r="C94" s="172" t="s">
        <v>257</v>
      </c>
      <c r="D94" s="172" t="s">
        <v>235</v>
      </c>
      <c r="E94" s="173" t="s">
        <v>1974</v>
      </c>
      <c r="F94" s="174" t="s">
        <v>1975</v>
      </c>
      <c r="G94" s="175" t="s">
        <v>134</v>
      </c>
      <c r="H94" s="176">
        <v>13</v>
      </c>
      <c r="I94" s="177"/>
      <c r="J94" s="177">
        <f t="shared" si="0"/>
        <v>0</v>
      </c>
      <c r="K94" s="174" t="s">
        <v>5</v>
      </c>
      <c r="L94" s="178"/>
      <c r="M94" s="179" t="s">
        <v>5</v>
      </c>
      <c r="N94" s="180" t="s">
        <v>40</v>
      </c>
      <c r="O94" s="158">
        <v>0</v>
      </c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AR94" s="21" t="s">
        <v>350</v>
      </c>
      <c r="AT94" s="21" t="s">
        <v>235</v>
      </c>
      <c r="AU94" s="21" t="s">
        <v>79</v>
      </c>
      <c r="AY94" s="21" t="s">
        <v>129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1" t="s">
        <v>77</v>
      </c>
      <c r="BK94" s="160">
        <f t="shared" si="9"/>
        <v>0</v>
      </c>
      <c r="BL94" s="21" t="s">
        <v>271</v>
      </c>
      <c r="BM94" s="21" t="s">
        <v>1976</v>
      </c>
    </row>
    <row r="95" spans="2:65" s="1" customFormat="1" ht="16.5" customHeight="1">
      <c r="B95" s="149"/>
      <c r="C95" s="150" t="s">
        <v>263</v>
      </c>
      <c r="D95" s="150" t="s">
        <v>131</v>
      </c>
      <c r="E95" s="151" t="s">
        <v>1977</v>
      </c>
      <c r="F95" s="152" t="s">
        <v>1978</v>
      </c>
      <c r="G95" s="153" t="s">
        <v>317</v>
      </c>
      <c r="H95" s="154">
        <v>5</v>
      </c>
      <c r="I95" s="155"/>
      <c r="J95" s="155">
        <f t="shared" si="0"/>
        <v>0</v>
      </c>
      <c r="K95" s="152" t="s">
        <v>188</v>
      </c>
      <c r="L95" s="35"/>
      <c r="M95" s="156" t="s">
        <v>5</v>
      </c>
      <c r="N95" s="157" t="s">
        <v>40</v>
      </c>
      <c r="O95" s="158">
        <v>0.52300000000000002</v>
      </c>
      <c r="P95" s="158">
        <f t="shared" si="1"/>
        <v>2.6150000000000002</v>
      </c>
      <c r="Q95" s="158">
        <v>3.1199999999999999E-3</v>
      </c>
      <c r="R95" s="158">
        <f t="shared" si="2"/>
        <v>1.5599999999999999E-2</v>
      </c>
      <c r="S95" s="158">
        <v>0</v>
      </c>
      <c r="T95" s="159">
        <f t="shared" si="3"/>
        <v>0</v>
      </c>
      <c r="AR95" s="21" t="s">
        <v>271</v>
      </c>
      <c r="AT95" s="21" t="s">
        <v>131</v>
      </c>
      <c r="AU95" s="21" t="s">
        <v>79</v>
      </c>
      <c r="AY95" s="21" t="s">
        <v>129</v>
      </c>
      <c r="BE95" s="160">
        <f t="shared" si="4"/>
        <v>0</v>
      </c>
      <c r="BF95" s="160">
        <f t="shared" si="5"/>
        <v>0</v>
      </c>
      <c r="BG95" s="160">
        <f t="shared" si="6"/>
        <v>0</v>
      </c>
      <c r="BH95" s="160">
        <f t="shared" si="7"/>
        <v>0</v>
      </c>
      <c r="BI95" s="160">
        <f t="shared" si="8"/>
        <v>0</v>
      </c>
      <c r="BJ95" s="21" t="s">
        <v>77</v>
      </c>
      <c r="BK95" s="160">
        <f t="shared" si="9"/>
        <v>0</v>
      </c>
      <c r="BL95" s="21" t="s">
        <v>271</v>
      </c>
      <c r="BM95" s="21" t="s">
        <v>1979</v>
      </c>
    </row>
    <row r="96" spans="2:65" s="11" customFormat="1">
      <c r="B96" s="164"/>
      <c r="D96" s="165" t="s">
        <v>190</v>
      </c>
      <c r="E96" s="166" t="s">
        <v>5</v>
      </c>
      <c r="F96" s="167" t="s">
        <v>1980</v>
      </c>
      <c r="H96" s="168">
        <v>3</v>
      </c>
      <c r="L96" s="164"/>
      <c r="M96" s="169"/>
      <c r="N96" s="170"/>
      <c r="O96" s="170"/>
      <c r="P96" s="170"/>
      <c r="Q96" s="170"/>
      <c r="R96" s="170"/>
      <c r="S96" s="170"/>
      <c r="T96" s="171"/>
      <c r="AT96" s="166" t="s">
        <v>190</v>
      </c>
      <c r="AU96" s="166" t="s">
        <v>79</v>
      </c>
      <c r="AV96" s="11" t="s">
        <v>79</v>
      </c>
      <c r="AW96" s="11" t="s">
        <v>32</v>
      </c>
      <c r="AX96" s="11" t="s">
        <v>69</v>
      </c>
      <c r="AY96" s="166" t="s">
        <v>129</v>
      </c>
    </row>
    <row r="97" spans="2:65" s="11" customFormat="1">
      <c r="B97" s="164"/>
      <c r="D97" s="165" t="s">
        <v>190</v>
      </c>
      <c r="E97" s="166" t="s">
        <v>5</v>
      </c>
      <c r="F97" s="167" t="s">
        <v>1981</v>
      </c>
      <c r="H97" s="168">
        <v>2</v>
      </c>
      <c r="L97" s="164"/>
      <c r="M97" s="169"/>
      <c r="N97" s="170"/>
      <c r="O97" s="170"/>
      <c r="P97" s="170"/>
      <c r="Q97" s="170"/>
      <c r="R97" s="170"/>
      <c r="S97" s="170"/>
      <c r="T97" s="171"/>
      <c r="AT97" s="166" t="s">
        <v>190</v>
      </c>
      <c r="AU97" s="166" t="s">
        <v>79</v>
      </c>
      <c r="AV97" s="11" t="s">
        <v>79</v>
      </c>
      <c r="AW97" s="11" t="s">
        <v>32</v>
      </c>
      <c r="AX97" s="11" t="s">
        <v>69</v>
      </c>
      <c r="AY97" s="166" t="s">
        <v>129</v>
      </c>
    </row>
    <row r="98" spans="2:65" s="1" customFormat="1" ht="16.5" customHeight="1">
      <c r="B98" s="149"/>
      <c r="C98" s="150" t="s">
        <v>11</v>
      </c>
      <c r="D98" s="150" t="s">
        <v>131</v>
      </c>
      <c r="E98" s="151" t="s">
        <v>1982</v>
      </c>
      <c r="F98" s="152" t="s">
        <v>1983</v>
      </c>
      <c r="G98" s="153" t="s">
        <v>317</v>
      </c>
      <c r="H98" s="154">
        <v>16</v>
      </c>
      <c r="I98" s="155"/>
      <c r="J98" s="155">
        <f>ROUND(I98*H98,2)</f>
        <v>0</v>
      </c>
      <c r="K98" s="152" t="s">
        <v>188</v>
      </c>
      <c r="L98" s="35"/>
      <c r="M98" s="156" t="s">
        <v>5</v>
      </c>
      <c r="N98" s="157" t="s">
        <v>40</v>
      </c>
      <c r="O98" s="158">
        <v>0.76300000000000001</v>
      </c>
      <c r="P98" s="158">
        <f>O98*H98</f>
        <v>12.208</v>
      </c>
      <c r="Q98" s="158">
        <v>6.5300000000000002E-3</v>
      </c>
      <c r="R98" s="158">
        <f>Q98*H98</f>
        <v>0.10448</v>
      </c>
      <c r="S98" s="158">
        <v>0</v>
      </c>
      <c r="T98" s="159">
        <f>S98*H98</f>
        <v>0</v>
      </c>
      <c r="AR98" s="21" t="s">
        <v>271</v>
      </c>
      <c r="AT98" s="21" t="s">
        <v>131</v>
      </c>
      <c r="AU98" s="21" t="s">
        <v>79</v>
      </c>
      <c r="AY98" s="21" t="s">
        <v>129</v>
      </c>
      <c r="BE98" s="160">
        <f>IF(N98="základní",J98,0)</f>
        <v>0</v>
      </c>
      <c r="BF98" s="160">
        <f>IF(N98="snížená",J98,0)</f>
        <v>0</v>
      </c>
      <c r="BG98" s="160">
        <f>IF(N98="zákl. přenesená",J98,0)</f>
        <v>0</v>
      </c>
      <c r="BH98" s="160">
        <f>IF(N98="sníž. přenesená",J98,0)</f>
        <v>0</v>
      </c>
      <c r="BI98" s="160">
        <f>IF(N98="nulová",J98,0)</f>
        <v>0</v>
      </c>
      <c r="BJ98" s="21" t="s">
        <v>77</v>
      </c>
      <c r="BK98" s="160">
        <f>ROUND(I98*H98,2)</f>
        <v>0</v>
      </c>
      <c r="BL98" s="21" t="s">
        <v>271</v>
      </c>
      <c r="BM98" s="21" t="s">
        <v>1984</v>
      </c>
    </row>
    <row r="99" spans="2:65" s="11" customFormat="1">
      <c r="B99" s="164"/>
      <c r="D99" s="165" t="s">
        <v>190</v>
      </c>
      <c r="E99" s="166" t="s">
        <v>5</v>
      </c>
      <c r="F99" s="167" t="s">
        <v>1985</v>
      </c>
      <c r="H99" s="168">
        <v>16</v>
      </c>
      <c r="L99" s="164"/>
      <c r="M99" s="169"/>
      <c r="N99" s="170"/>
      <c r="O99" s="170"/>
      <c r="P99" s="170"/>
      <c r="Q99" s="170"/>
      <c r="R99" s="170"/>
      <c r="S99" s="170"/>
      <c r="T99" s="171"/>
      <c r="AT99" s="166" t="s">
        <v>190</v>
      </c>
      <c r="AU99" s="166" t="s">
        <v>79</v>
      </c>
      <c r="AV99" s="11" t="s">
        <v>79</v>
      </c>
      <c r="AW99" s="11" t="s">
        <v>32</v>
      </c>
      <c r="AX99" s="11" t="s">
        <v>77</v>
      </c>
      <c r="AY99" s="166" t="s">
        <v>129</v>
      </c>
    </row>
    <row r="100" spans="2:65" s="1" customFormat="1" ht="16.5" customHeight="1">
      <c r="B100" s="149"/>
      <c r="C100" s="150" t="s">
        <v>271</v>
      </c>
      <c r="D100" s="150" t="s">
        <v>131</v>
      </c>
      <c r="E100" s="151" t="s">
        <v>1986</v>
      </c>
      <c r="F100" s="152" t="s">
        <v>1987</v>
      </c>
      <c r="G100" s="153" t="s">
        <v>134</v>
      </c>
      <c r="H100" s="154">
        <v>4</v>
      </c>
      <c r="I100" s="155"/>
      <c r="J100" s="155">
        <f t="shared" ref="J100:J107" si="10">ROUND(I100*H100,2)</f>
        <v>0</v>
      </c>
      <c r="K100" s="152" t="s">
        <v>188</v>
      </c>
      <c r="L100" s="35"/>
      <c r="M100" s="156" t="s">
        <v>5</v>
      </c>
      <c r="N100" s="157" t="s">
        <v>40</v>
      </c>
      <c r="O100" s="158">
        <v>0.20499999999999999</v>
      </c>
      <c r="P100" s="158">
        <f t="shared" ref="P100:P107" si="11">O100*H100</f>
        <v>0.82</v>
      </c>
      <c r="Q100" s="158">
        <v>0</v>
      </c>
      <c r="R100" s="158">
        <f t="shared" ref="R100:R107" si="12">Q100*H100</f>
        <v>0</v>
      </c>
      <c r="S100" s="158">
        <v>0</v>
      </c>
      <c r="T100" s="159">
        <f t="shared" ref="T100:T107" si="13">S100*H100</f>
        <v>0</v>
      </c>
      <c r="AR100" s="21" t="s">
        <v>271</v>
      </c>
      <c r="AT100" s="21" t="s">
        <v>131</v>
      </c>
      <c r="AU100" s="21" t="s">
        <v>79</v>
      </c>
      <c r="AY100" s="21" t="s">
        <v>129</v>
      </c>
      <c r="BE100" s="160">
        <f t="shared" ref="BE100:BE107" si="14">IF(N100="základní",J100,0)</f>
        <v>0</v>
      </c>
      <c r="BF100" s="160">
        <f t="shared" ref="BF100:BF107" si="15">IF(N100="snížená",J100,0)</f>
        <v>0</v>
      </c>
      <c r="BG100" s="160">
        <f t="shared" ref="BG100:BG107" si="16">IF(N100="zákl. přenesená",J100,0)</f>
        <v>0</v>
      </c>
      <c r="BH100" s="160">
        <f t="shared" ref="BH100:BH107" si="17">IF(N100="sníž. přenesená",J100,0)</f>
        <v>0</v>
      </c>
      <c r="BI100" s="160">
        <f t="shared" ref="BI100:BI107" si="18">IF(N100="nulová",J100,0)</f>
        <v>0</v>
      </c>
      <c r="BJ100" s="21" t="s">
        <v>77</v>
      </c>
      <c r="BK100" s="160">
        <f t="shared" ref="BK100:BK107" si="19">ROUND(I100*H100,2)</f>
        <v>0</v>
      </c>
      <c r="BL100" s="21" t="s">
        <v>271</v>
      </c>
      <c r="BM100" s="21" t="s">
        <v>1988</v>
      </c>
    </row>
    <row r="101" spans="2:65" s="1" customFormat="1" ht="16.5" customHeight="1">
      <c r="B101" s="149"/>
      <c r="C101" s="172" t="s">
        <v>276</v>
      </c>
      <c r="D101" s="172" t="s">
        <v>235</v>
      </c>
      <c r="E101" s="173" t="s">
        <v>1989</v>
      </c>
      <c r="F101" s="174" t="s">
        <v>1990</v>
      </c>
      <c r="G101" s="175" t="s">
        <v>134</v>
      </c>
      <c r="H101" s="176">
        <v>2</v>
      </c>
      <c r="I101" s="177"/>
      <c r="J101" s="177">
        <f t="shared" si="10"/>
        <v>0</v>
      </c>
      <c r="K101" s="174" t="s">
        <v>5</v>
      </c>
      <c r="L101" s="178"/>
      <c r="M101" s="179" t="s">
        <v>5</v>
      </c>
      <c r="N101" s="180" t="s">
        <v>40</v>
      </c>
      <c r="O101" s="158">
        <v>0</v>
      </c>
      <c r="P101" s="158">
        <f t="shared" si="11"/>
        <v>0</v>
      </c>
      <c r="Q101" s="158">
        <v>0</v>
      </c>
      <c r="R101" s="158">
        <f t="shared" si="12"/>
        <v>0</v>
      </c>
      <c r="S101" s="158">
        <v>0</v>
      </c>
      <c r="T101" s="159">
        <f t="shared" si="13"/>
        <v>0</v>
      </c>
      <c r="AR101" s="21" t="s">
        <v>350</v>
      </c>
      <c r="AT101" s="21" t="s">
        <v>235</v>
      </c>
      <c r="AU101" s="21" t="s">
        <v>79</v>
      </c>
      <c r="AY101" s="21" t="s">
        <v>129</v>
      </c>
      <c r="BE101" s="160">
        <f t="shared" si="14"/>
        <v>0</v>
      </c>
      <c r="BF101" s="160">
        <f t="shared" si="15"/>
        <v>0</v>
      </c>
      <c r="BG101" s="160">
        <f t="shared" si="16"/>
        <v>0</v>
      </c>
      <c r="BH101" s="160">
        <f t="shared" si="17"/>
        <v>0</v>
      </c>
      <c r="BI101" s="160">
        <f t="shared" si="18"/>
        <v>0</v>
      </c>
      <c r="BJ101" s="21" t="s">
        <v>77</v>
      </c>
      <c r="BK101" s="160">
        <f t="shared" si="19"/>
        <v>0</v>
      </c>
      <c r="BL101" s="21" t="s">
        <v>271</v>
      </c>
      <c r="BM101" s="21" t="s">
        <v>1991</v>
      </c>
    </row>
    <row r="102" spans="2:65" s="1" customFormat="1" ht="16.5" customHeight="1">
      <c r="B102" s="149"/>
      <c r="C102" s="172" t="s">
        <v>281</v>
      </c>
      <c r="D102" s="172" t="s">
        <v>235</v>
      </c>
      <c r="E102" s="173" t="s">
        <v>1992</v>
      </c>
      <c r="F102" s="174" t="s">
        <v>1993</v>
      </c>
      <c r="G102" s="175" t="s">
        <v>134</v>
      </c>
      <c r="H102" s="176">
        <v>2</v>
      </c>
      <c r="I102" s="177"/>
      <c r="J102" s="177">
        <f t="shared" si="10"/>
        <v>0</v>
      </c>
      <c r="K102" s="174" t="s">
        <v>5</v>
      </c>
      <c r="L102" s="178"/>
      <c r="M102" s="179" t="s">
        <v>5</v>
      </c>
      <c r="N102" s="180" t="s">
        <v>40</v>
      </c>
      <c r="O102" s="158">
        <v>0</v>
      </c>
      <c r="P102" s="158">
        <f t="shared" si="11"/>
        <v>0</v>
      </c>
      <c r="Q102" s="158">
        <v>0</v>
      </c>
      <c r="R102" s="158">
        <f t="shared" si="12"/>
        <v>0</v>
      </c>
      <c r="S102" s="158">
        <v>0</v>
      </c>
      <c r="T102" s="159">
        <f t="shared" si="13"/>
        <v>0</v>
      </c>
      <c r="AR102" s="21" t="s">
        <v>350</v>
      </c>
      <c r="AT102" s="21" t="s">
        <v>235</v>
      </c>
      <c r="AU102" s="21" t="s">
        <v>79</v>
      </c>
      <c r="AY102" s="21" t="s">
        <v>129</v>
      </c>
      <c r="BE102" s="160">
        <f t="shared" si="14"/>
        <v>0</v>
      </c>
      <c r="BF102" s="160">
        <f t="shared" si="15"/>
        <v>0</v>
      </c>
      <c r="BG102" s="160">
        <f t="shared" si="16"/>
        <v>0</v>
      </c>
      <c r="BH102" s="160">
        <f t="shared" si="17"/>
        <v>0</v>
      </c>
      <c r="BI102" s="160">
        <f t="shared" si="18"/>
        <v>0</v>
      </c>
      <c r="BJ102" s="21" t="s">
        <v>77</v>
      </c>
      <c r="BK102" s="160">
        <f t="shared" si="19"/>
        <v>0</v>
      </c>
      <c r="BL102" s="21" t="s">
        <v>271</v>
      </c>
      <c r="BM102" s="21" t="s">
        <v>1994</v>
      </c>
    </row>
    <row r="103" spans="2:65" s="1" customFormat="1" ht="16.5" customHeight="1">
      <c r="B103" s="149"/>
      <c r="C103" s="150" t="s">
        <v>287</v>
      </c>
      <c r="D103" s="150" t="s">
        <v>131</v>
      </c>
      <c r="E103" s="151" t="s">
        <v>1995</v>
      </c>
      <c r="F103" s="152" t="s">
        <v>1996</v>
      </c>
      <c r="G103" s="153" t="s">
        <v>134</v>
      </c>
      <c r="H103" s="154">
        <v>2</v>
      </c>
      <c r="I103" s="155"/>
      <c r="J103" s="155">
        <f t="shared" si="10"/>
        <v>0</v>
      </c>
      <c r="K103" s="152" t="s">
        <v>188</v>
      </c>
      <c r="L103" s="35"/>
      <c r="M103" s="156" t="s">
        <v>5</v>
      </c>
      <c r="N103" s="157" t="s">
        <v>40</v>
      </c>
      <c r="O103" s="158">
        <v>0.65700000000000003</v>
      </c>
      <c r="P103" s="158">
        <f t="shared" si="11"/>
        <v>1.3140000000000001</v>
      </c>
      <c r="Q103" s="158">
        <v>0</v>
      </c>
      <c r="R103" s="158">
        <f t="shared" si="12"/>
        <v>0</v>
      </c>
      <c r="S103" s="158">
        <v>0</v>
      </c>
      <c r="T103" s="159">
        <f t="shared" si="13"/>
        <v>0</v>
      </c>
      <c r="AR103" s="21" t="s">
        <v>271</v>
      </c>
      <c r="AT103" s="21" t="s">
        <v>131</v>
      </c>
      <c r="AU103" s="21" t="s">
        <v>79</v>
      </c>
      <c r="AY103" s="21" t="s">
        <v>129</v>
      </c>
      <c r="BE103" s="160">
        <f t="shared" si="14"/>
        <v>0</v>
      </c>
      <c r="BF103" s="160">
        <f t="shared" si="15"/>
        <v>0</v>
      </c>
      <c r="BG103" s="160">
        <f t="shared" si="16"/>
        <v>0</v>
      </c>
      <c r="BH103" s="160">
        <f t="shared" si="17"/>
        <v>0</v>
      </c>
      <c r="BI103" s="160">
        <f t="shared" si="18"/>
        <v>0</v>
      </c>
      <c r="BJ103" s="21" t="s">
        <v>77</v>
      </c>
      <c r="BK103" s="160">
        <f t="shared" si="19"/>
        <v>0</v>
      </c>
      <c r="BL103" s="21" t="s">
        <v>271</v>
      </c>
      <c r="BM103" s="21" t="s">
        <v>1997</v>
      </c>
    </row>
    <row r="104" spans="2:65" s="1" customFormat="1" ht="16.5" customHeight="1">
      <c r="B104" s="149"/>
      <c r="C104" s="172" t="s">
        <v>83</v>
      </c>
      <c r="D104" s="172" t="s">
        <v>235</v>
      </c>
      <c r="E104" s="173" t="s">
        <v>1998</v>
      </c>
      <c r="F104" s="174" t="s">
        <v>1999</v>
      </c>
      <c r="G104" s="175" t="s">
        <v>134</v>
      </c>
      <c r="H104" s="176">
        <v>2</v>
      </c>
      <c r="I104" s="177"/>
      <c r="J104" s="177">
        <f t="shared" si="10"/>
        <v>0</v>
      </c>
      <c r="K104" s="174" t="s">
        <v>5</v>
      </c>
      <c r="L104" s="178"/>
      <c r="M104" s="179" t="s">
        <v>5</v>
      </c>
      <c r="N104" s="180" t="s">
        <v>40</v>
      </c>
      <c r="O104" s="158">
        <v>0</v>
      </c>
      <c r="P104" s="158">
        <f t="shared" si="11"/>
        <v>0</v>
      </c>
      <c r="Q104" s="158">
        <v>0</v>
      </c>
      <c r="R104" s="158">
        <f t="shared" si="12"/>
        <v>0</v>
      </c>
      <c r="S104" s="158">
        <v>0</v>
      </c>
      <c r="T104" s="159">
        <f t="shared" si="13"/>
        <v>0</v>
      </c>
      <c r="AR104" s="21" t="s">
        <v>350</v>
      </c>
      <c r="AT104" s="21" t="s">
        <v>235</v>
      </c>
      <c r="AU104" s="21" t="s">
        <v>79</v>
      </c>
      <c r="AY104" s="21" t="s">
        <v>129</v>
      </c>
      <c r="BE104" s="160">
        <f t="shared" si="14"/>
        <v>0</v>
      </c>
      <c r="BF104" s="160">
        <f t="shared" si="15"/>
        <v>0</v>
      </c>
      <c r="BG104" s="160">
        <f t="shared" si="16"/>
        <v>0</v>
      </c>
      <c r="BH104" s="160">
        <f t="shared" si="17"/>
        <v>0</v>
      </c>
      <c r="BI104" s="160">
        <f t="shared" si="18"/>
        <v>0</v>
      </c>
      <c r="BJ104" s="21" t="s">
        <v>77</v>
      </c>
      <c r="BK104" s="160">
        <f t="shared" si="19"/>
        <v>0</v>
      </c>
      <c r="BL104" s="21" t="s">
        <v>271</v>
      </c>
      <c r="BM104" s="21" t="s">
        <v>2000</v>
      </c>
    </row>
    <row r="105" spans="2:65" s="1" customFormat="1" ht="16.5" customHeight="1">
      <c r="B105" s="149"/>
      <c r="C105" s="150" t="s">
        <v>10</v>
      </c>
      <c r="D105" s="150" t="s">
        <v>131</v>
      </c>
      <c r="E105" s="151" t="s">
        <v>2001</v>
      </c>
      <c r="F105" s="152" t="s">
        <v>2002</v>
      </c>
      <c r="G105" s="153" t="s">
        <v>317</v>
      </c>
      <c r="H105" s="154">
        <v>12</v>
      </c>
      <c r="I105" s="155"/>
      <c r="J105" s="155">
        <f t="shared" si="10"/>
        <v>0</v>
      </c>
      <c r="K105" s="152" t="s">
        <v>188</v>
      </c>
      <c r="L105" s="35"/>
      <c r="M105" s="156" t="s">
        <v>5</v>
      </c>
      <c r="N105" s="157" t="s">
        <v>40</v>
      </c>
      <c r="O105" s="158">
        <v>0.307</v>
      </c>
      <c r="P105" s="158">
        <f t="shared" si="11"/>
        <v>3.6840000000000002</v>
      </c>
      <c r="Q105" s="158">
        <v>0</v>
      </c>
      <c r="R105" s="158">
        <f t="shared" si="12"/>
        <v>0</v>
      </c>
      <c r="S105" s="158">
        <v>0</v>
      </c>
      <c r="T105" s="159">
        <f t="shared" si="13"/>
        <v>0</v>
      </c>
      <c r="AR105" s="21" t="s">
        <v>271</v>
      </c>
      <c r="AT105" s="21" t="s">
        <v>131</v>
      </c>
      <c r="AU105" s="21" t="s">
        <v>79</v>
      </c>
      <c r="AY105" s="21" t="s">
        <v>129</v>
      </c>
      <c r="BE105" s="160">
        <f t="shared" si="14"/>
        <v>0</v>
      </c>
      <c r="BF105" s="160">
        <f t="shared" si="15"/>
        <v>0</v>
      </c>
      <c r="BG105" s="160">
        <f t="shared" si="16"/>
        <v>0</v>
      </c>
      <c r="BH105" s="160">
        <f t="shared" si="17"/>
        <v>0</v>
      </c>
      <c r="BI105" s="160">
        <f t="shared" si="18"/>
        <v>0</v>
      </c>
      <c r="BJ105" s="21" t="s">
        <v>77</v>
      </c>
      <c r="BK105" s="160">
        <f t="shared" si="19"/>
        <v>0</v>
      </c>
      <c r="BL105" s="21" t="s">
        <v>271</v>
      </c>
      <c r="BM105" s="21" t="s">
        <v>2003</v>
      </c>
    </row>
    <row r="106" spans="2:65" s="1" customFormat="1" ht="16.5" customHeight="1">
      <c r="B106" s="149"/>
      <c r="C106" s="172" t="s">
        <v>306</v>
      </c>
      <c r="D106" s="172" t="s">
        <v>235</v>
      </c>
      <c r="E106" s="173" t="s">
        <v>2004</v>
      </c>
      <c r="F106" s="174" t="s">
        <v>2005</v>
      </c>
      <c r="G106" s="175" t="s">
        <v>317</v>
      </c>
      <c r="H106" s="176">
        <v>12</v>
      </c>
      <c r="I106" s="177"/>
      <c r="J106" s="177">
        <f t="shared" si="10"/>
        <v>0</v>
      </c>
      <c r="K106" s="174" t="s">
        <v>5</v>
      </c>
      <c r="L106" s="178"/>
      <c r="M106" s="179" t="s">
        <v>5</v>
      </c>
      <c r="N106" s="180" t="s">
        <v>40</v>
      </c>
      <c r="O106" s="158">
        <v>0</v>
      </c>
      <c r="P106" s="158">
        <f t="shared" si="11"/>
        <v>0</v>
      </c>
      <c r="Q106" s="158">
        <v>0</v>
      </c>
      <c r="R106" s="158">
        <f t="shared" si="12"/>
        <v>0</v>
      </c>
      <c r="S106" s="158">
        <v>0</v>
      </c>
      <c r="T106" s="159">
        <f t="shared" si="13"/>
        <v>0</v>
      </c>
      <c r="AR106" s="21" t="s">
        <v>350</v>
      </c>
      <c r="AT106" s="21" t="s">
        <v>235</v>
      </c>
      <c r="AU106" s="21" t="s">
        <v>79</v>
      </c>
      <c r="AY106" s="21" t="s">
        <v>129</v>
      </c>
      <c r="BE106" s="160">
        <f t="shared" si="14"/>
        <v>0</v>
      </c>
      <c r="BF106" s="160">
        <f t="shared" si="15"/>
        <v>0</v>
      </c>
      <c r="BG106" s="160">
        <f t="shared" si="16"/>
        <v>0</v>
      </c>
      <c r="BH106" s="160">
        <f t="shared" si="17"/>
        <v>0</v>
      </c>
      <c r="BI106" s="160">
        <f t="shared" si="18"/>
        <v>0</v>
      </c>
      <c r="BJ106" s="21" t="s">
        <v>77</v>
      </c>
      <c r="BK106" s="160">
        <f t="shared" si="19"/>
        <v>0</v>
      </c>
      <c r="BL106" s="21" t="s">
        <v>271</v>
      </c>
      <c r="BM106" s="21" t="s">
        <v>2006</v>
      </c>
    </row>
    <row r="107" spans="2:65" s="1" customFormat="1" ht="16.5" customHeight="1">
      <c r="B107" s="149"/>
      <c r="C107" s="150" t="s">
        <v>310</v>
      </c>
      <c r="D107" s="150" t="s">
        <v>131</v>
      </c>
      <c r="E107" s="151" t="s">
        <v>2007</v>
      </c>
      <c r="F107" s="152" t="s">
        <v>2008</v>
      </c>
      <c r="G107" s="153" t="s">
        <v>317</v>
      </c>
      <c r="H107" s="154">
        <v>23</v>
      </c>
      <c r="I107" s="155"/>
      <c r="J107" s="155">
        <f t="shared" si="10"/>
        <v>0</v>
      </c>
      <c r="K107" s="152" t="s">
        <v>188</v>
      </c>
      <c r="L107" s="35"/>
      <c r="M107" s="156" t="s">
        <v>5</v>
      </c>
      <c r="N107" s="157" t="s">
        <v>40</v>
      </c>
      <c r="O107" s="158">
        <v>0.39400000000000002</v>
      </c>
      <c r="P107" s="158">
        <f t="shared" si="11"/>
        <v>9.0620000000000012</v>
      </c>
      <c r="Q107" s="158">
        <v>0</v>
      </c>
      <c r="R107" s="158">
        <f t="shared" si="12"/>
        <v>0</v>
      </c>
      <c r="S107" s="158">
        <v>0</v>
      </c>
      <c r="T107" s="159">
        <f t="shared" si="13"/>
        <v>0</v>
      </c>
      <c r="AR107" s="21" t="s">
        <v>271</v>
      </c>
      <c r="AT107" s="21" t="s">
        <v>131</v>
      </c>
      <c r="AU107" s="21" t="s">
        <v>79</v>
      </c>
      <c r="AY107" s="21" t="s">
        <v>129</v>
      </c>
      <c r="BE107" s="160">
        <f t="shared" si="14"/>
        <v>0</v>
      </c>
      <c r="BF107" s="160">
        <f t="shared" si="15"/>
        <v>0</v>
      </c>
      <c r="BG107" s="160">
        <f t="shared" si="16"/>
        <v>0</v>
      </c>
      <c r="BH107" s="160">
        <f t="shared" si="17"/>
        <v>0</v>
      </c>
      <c r="BI107" s="160">
        <f t="shared" si="18"/>
        <v>0</v>
      </c>
      <c r="BJ107" s="21" t="s">
        <v>77</v>
      </c>
      <c r="BK107" s="160">
        <f t="shared" si="19"/>
        <v>0</v>
      </c>
      <c r="BL107" s="21" t="s">
        <v>271</v>
      </c>
      <c r="BM107" s="21" t="s">
        <v>2009</v>
      </c>
    </row>
    <row r="108" spans="2:65" s="11" customFormat="1">
      <c r="B108" s="164"/>
      <c r="D108" s="165" t="s">
        <v>190</v>
      </c>
      <c r="E108" s="166" t="s">
        <v>5</v>
      </c>
      <c r="F108" s="167" t="s">
        <v>2010</v>
      </c>
      <c r="H108" s="168">
        <v>23</v>
      </c>
      <c r="L108" s="164"/>
      <c r="M108" s="169"/>
      <c r="N108" s="170"/>
      <c r="O108" s="170"/>
      <c r="P108" s="170"/>
      <c r="Q108" s="170"/>
      <c r="R108" s="170"/>
      <c r="S108" s="170"/>
      <c r="T108" s="171"/>
      <c r="AT108" s="166" t="s">
        <v>190</v>
      </c>
      <c r="AU108" s="166" t="s">
        <v>79</v>
      </c>
      <c r="AV108" s="11" t="s">
        <v>79</v>
      </c>
      <c r="AW108" s="11" t="s">
        <v>32</v>
      </c>
      <c r="AX108" s="11" t="s">
        <v>77</v>
      </c>
      <c r="AY108" s="166" t="s">
        <v>129</v>
      </c>
    </row>
    <row r="109" spans="2:65" s="1" customFormat="1" ht="16.5" customHeight="1">
      <c r="B109" s="149"/>
      <c r="C109" s="172" t="s">
        <v>314</v>
      </c>
      <c r="D109" s="172" t="s">
        <v>235</v>
      </c>
      <c r="E109" s="173" t="s">
        <v>2011</v>
      </c>
      <c r="F109" s="174" t="s">
        <v>2012</v>
      </c>
      <c r="G109" s="175" t="s">
        <v>317</v>
      </c>
      <c r="H109" s="176">
        <v>15</v>
      </c>
      <c r="I109" s="177"/>
      <c r="J109" s="177">
        <f>ROUND(I109*H109,2)</f>
        <v>0</v>
      </c>
      <c r="K109" s="174" t="s">
        <v>5</v>
      </c>
      <c r="L109" s="178"/>
      <c r="M109" s="179" t="s">
        <v>5</v>
      </c>
      <c r="N109" s="180" t="s">
        <v>40</v>
      </c>
      <c r="O109" s="158">
        <v>0</v>
      </c>
      <c r="P109" s="158">
        <f>O109*H109</f>
        <v>0</v>
      </c>
      <c r="Q109" s="158">
        <v>0</v>
      </c>
      <c r="R109" s="158">
        <f>Q109*H109</f>
        <v>0</v>
      </c>
      <c r="S109" s="158">
        <v>0</v>
      </c>
      <c r="T109" s="159">
        <f>S109*H109</f>
        <v>0</v>
      </c>
      <c r="AR109" s="21" t="s">
        <v>350</v>
      </c>
      <c r="AT109" s="21" t="s">
        <v>235</v>
      </c>
      <c r="AU109" s="21" t="s">
        <v>79</v>
      </c>
      <c r="AY109" s="21" t="s">
        <v>129</v>
      </c>
      <c r="BE109" s="160">
        <f>IF(N109="základní",J109,0)</f>
        <v>0</v>
      </c>
      <c r="BF109" s="160">
        <f>IF(N109="snížená",J109,0)</f>
        <v>0</v>
      </c>
      <c r="BG109" s="160">
        <f>IF(N109="zákl. přenesená",J109,0)</f>
        <v>0</v>
      </c>
      <c r="BH109" s="160">
        <f>IF(N109="sníž. přenesená",J109,0)</f>
        <v>0</v>
      </c>
      <c r="BI109" s="160">
        <f>IF(N109="nulová",J109,0)</f>
        <v>0</v>
      </c>
      <c r="BJ109" s="21" t="s">
        <v>77</v>
      </c>
      <c r="BK109" s="160">
        <f>ROUND(I109*H109,2)</f>
        <v>0</v>
      </c>
      <c r="BL109" s="21" t="s">
        <v>271</v>
      </c>
      <c r="BM109" s="21" t="s">
        <v>2013</v>
      </c>
    </row>
    <row r="110" spans="2:65" s="1" customFormat="1" ht="16.5" customHeight="1">
      <c r="B110" s="149"/>
      <c r="C110" s="172" t="s">
        <v>319</v>
      </c>
      <c r="D110" s="172" t="s">
        <v>235</v>
      </c>
      <c r="E110" s="173" t="s">
        <v>2014</v>
      </c>
      <c r="F110" s="174" t="s">
        <v>2015</v>
      </c>
      <c r="G110" s="175" t="s">
        <v>317</v>
      </c>
      <c r="H110" s="176">
        <v>8</v>
      </c>
      <c r="I110" s="177"/>
      <c r="J110" s="177">
        <f>ROUND(I110*H110,2)</f>
        <v>0</v>
      </c>
      <c r="K110" s="174" t="s">
        <v>5</v>
      </c>
      <c r="L110" s="178"/>
      <c r="M110" s="179" t="s">
        <v>5</v>
      </c>
      <c r="N110" s="180" t="s">
        <v>40</v>
      </c>
      <c r="O110" s="158">
        <v>0</v>
      </c>
      <c r="P110" s="158">
        <f>O110*H110</f>
        <v>0</v>
      </c>
      <c r="Q110" s="158">
        <v>0</v>
      </c>
      <c r="R110" s="158">
        <f>Q110*H110</f>
        <v>0</v>
      </c>
      <c r="S110" s="158">
        <v>0</v>
      </c>
      <c r="T110" s="159">
        <f>S110*H110</f>
        <v>0</v>
      </c>
      <c r="AR110" s="21" t="s">
        <v>350</v>
      </c>
      <c r="AT110" s="21" t="s">
        <v>235</v>
      </c>
      <c r="AU110" s="21" t="s">
        <v>79</v>
      </c>
      <c r="AY110" s="21" t="s">
        <v>129</v>
      </c>
      <c r="BE110" s="160">
        <f>IF(N110="základní",J110,0)</f>
        <v>0</v>
      </c>
      <c r="BF110" s="160">
        <f>IF(N110="snížená",J110,0)</f>
        <v>0</v>
      </c>
      <c r="BG110" s="160">
        <f>IF(N110="zákl. přenesená",J110,0)</f>
        <v>0</v>
      </c>
      <c r="BH110" s="160">
        <f>IF(N110="sníž. přenesená",J110,0)</f>
        <v>0</v>
      </c>
      <c r="BI110" s="160">
        <f>IF(N110="nulová",J110,0)</f>
        <v>0</v>
      </c>
      <c r="BJ110" s="21" t="s">
        <v>77</v>
      </c>
      <c r="BK110" s="160">
        <f>ROUND(I110*H110,2)</f>
        <v>0</v>
      </c>
      <c r="BL110" s="21" t="s">
        <v>271</v>
      </c>
      <c r="BM110" s="21" t="s">
        <v>2016</v>
      </c>
    </row>
    <row r="111" spans="2:65" s="1" customFormat="1" ht="16.5" customHeight="1">
      <c r="B111" s="149"/>
      <c r="C111" s="150" t="s">
        <v>323</v>
      </c>
      <c r="D111" s="150" t="s">
        <v>131</v>
      </c>
      <c r="E111" s="151" t="s">
        <v>2017</v>
      </c>
      <c r="F111" s="152" t="s">
        <v>2018</v>
      </c>
      <c r="G111" s="153" t="s">
        <v>134</v>
      </c>
      <c r="H111" s="154">
        <v>1</v>
      </c>
      <c r="I111" s="155"/>
      <c r="J111" s="155">
        <f>ROUND(I111*H111,2)</f>
        <v>0</v>
      </c>
      <c r="K111" s="152" t="s">
        <v>5</v>
      </c>
      <c r="L111" s="35"/>
      <c r="M111" s="156" t="s">
        <v>5</v>
      </c>
      <c r="N111" s="157" t="s">
        <v>40</v>
      </c>
      <c r="O111" s="158">
        <v>0</v>
      </c>
      <c r="P111" s="158">
        <f>O111*H111</f>
        <v>0</v>
      </c>
      <c r="Q111" s="158">
        <v>0</v>
      </c>
      <c r="R111" s="158">
        <f>Q111*H111</f>
        <v>0</v>
      </c>
      <c r="S111" s="158">
        <v>0</v>
      </c>
      <c r="T111" s="159">
        <f>S111*H111</f>
        <v>0</v>
      </c>
      <c r="AR111" s="21" t="s">
        <v>271</v>
      </c>
      <c r="AT111" s="21" t="s">
        <v>131</v>
      </c>
      <c r="AU111" s="21" t="s">
        <v>79</v>
      </c>
      <c r="AY111" s="21" t="s">
        <v>129</v>
      </c>
      <c r="BE111" s="160">
        <f>IF(N111="základní",J111,0)</f>
        <v>0</v>
      </c>
      <c r="BF111" s="160">
        <f>IF(N111="snížená",J111,0)</f>
        <v>0</v>
      </c>
      <c r="BG111" s="160">
        <f>IF(N111="zákl. přenesená",J111,0)</f>
        <v>0</v>
      </c>
      <c r="BH111" s="160">
        <f>IF(N111="sníž. přenesená",J111,0)</f>
        <v>0</v>
      </c>
      <c r="BI111" s="160">
        <f>IF(N111="nulová",J111,0)</f>
        <v>0</v>
      </c>
      <c r="BJ111" s="21" t="s">
        <v>77</v>
      </c>
      <c r="BK111" s="160">
        <f>ROUND(I111*H111,2)</f>
        <v>0</v>
      </c>
      <c r="BL111" s="21" t="s">
        <v>271</v>
      </c>
      <c r="BM111" s="21" t="s">
        <v>2019</v>
      </c>
    </row>
    <row r="112" spans="2:65" s="1" customFormat="1" ht="16.5" customHeight="1">
      <c r="B112" s="149"/>
      <c r="C112" s="150" t="s">
        <v>327</v>
      </c>
      <c r="D112" s="150" t="s">
        <v>131</v>
      </c>
      <c r="E112" s="151" t="s">
        <v>2020</v>
      </c>
      <c r="F112" s="152" t="s">
        <v>2021</v>
      </c>
      <c r="G112" s="153" t="s">
        <v>134</v>
      </c>
      <c r="H112" s="154">
        <v>1</v>
      </c>
      <c r="I112" s="155"/>
      <c r="J112" s="155">
        <f>ROUND(I112*H112,2)</f>
        <v>0</v>
      </c>
      <c r="K112" s="152" t="s">
        <v>5</v>
      </c>
      <c r="L112" s="35"/>
      <c r="M112" s="156" t="s">
        <v>5</v>
      </c>
      <c r="N112" s="157" t="s">
        <v>40</v>
      </c>
      <c r="O112" s="158">
        <v>0</v>
      </c>
      <c r="P112" s="158">
        <f>O112*H112</f>
        <v>0</v>
      </c>
      <c r="Q112" s="158">
        <v>0</v>
      </c>
      <c r="R112" s="158">
        <f>Q112*H112</f>
        <v>0</v>
      </c>
      <c r="S112" s="158">
        <v>0</v>
      </c>
      <c r="T112" s="159">
        <f>S112*H112</f>
        <v>0</v>
      </c>
      <c r="AR112" s="21" t="s">
        <v>271</v>
      </c>
      <c r="AT112" s="21" t="s">
        <v>131</v>
      </c>
      <c r="AU112" s="21" t="s">
        <v>79</v>
      </c>
      <c r="AY112" s="21" t="s">
        <v>129</v>
      </c>
      <c r="BE112" s="160">
        <f>IF(N112="základní",J112,0)</f>
        <v>0</v>
      </c>
      <c r="BF112" s="160">
        <f>IF(N112="snížená",J112,0)</f>
        <v>0</v>
      </c>
      <c r="BG112" s="160">
        <f>IF(N112="zákl. přenesená",J112,0)</f>
        <v>0</v>
      </c>
      <c r="BH112" s="160">
        <f>IF(N112="sníž. přenesená",J112,0)</f>
        <v>0</v>
      </c>
      <c r="BI112" s="160">
        <f>IF(N112="nulová",J112,0)</f>
        <v>0</v>
      </c>
      <c r="BJ112" s="21" t="s">
        <v>77</v>
      </c>
      <c r="BK112" s="160">
        <f>ROUND(I112*H112,2)</f>
        <v>0</v>
      </c>
      <c r="BL112" s="21" t="s">
        <v>271</v>
      </c>
      <c r="BM112" s="21" t="s">
        <v>2022</v>
      </c>
    </row>
    <row r="113" spans="2:65" s="1" customFormat="1" ht="16.5" customHeight="1">
      <c r="B113" s="149"/>
      <c r="C113" s="150" t="s">
        <v>331</v>
      </c>
      <c r="D113" s="150" t="s">
        <v>131</v>
      </c>
      <c r="E113" s="151" t="s">
        <v>2023</v>
      </c>
      <c r="F113" s="152" t="s">
        <v>1931</v>
      </c>
      <c r="G113" s="153" t="s">
        <v>1928</v>
      </c>
      <c r="H113" s="154">
        <v>8</v>
      </c>
      <c r="I113" s="155"/>
      <c r="J113" s="155">
        <f>ROUND(I113*H113,2)</f>
        <v>0</v>
      </c>
      <c r="K113" s="152" t="s">
        <v>5</v>
      </c>
      <c r="L113" s="35"/>
      <c r="M113" s="156" t="s">
        <v>5</v>
      </c>
      <c r="N113" s="161" t="s">
        <v>40</v>
      </c>
      <c r="O113" s="162">
        <v>0</v>
      </c>
      <c r="P113" s="162">
        <f>O113*H113</f>
        <v>0</v>
      </c>
      <c r="Q113" s="162">
        <v>0</v>
      </c>
      <c r="R113" s="162">
        <f>Q113*H113</f>
        <v>0</v>
      </c>
      <c r="S113" s="162">
        <v>0</v>
      </c>
      <c r="T113" s="163">
        <f>S113*H113</f>
        <v>0</v>
      </c>
      <c r="AR113" s="21" t="s">
        <v>271</v>
      </c>
      <c r="AT113" s="21" t="s">
        <v>131</v>
      </c>
      <c r="AU113" s="21" t="s">
        <v>79</v>
      </c>
      <c r="AY113" s="21" t="s">
        <v>129</v>
      </c>
      <c r="BE113" s="160">
        <f>IF(N113="základní",J113,0)</f>
        <v>0</v>
      </c>
      <c r="BF113" s="160">
        <f>IF(N113="snížená",J113,0)</f>
        <v>0</v>
      </c>
      <c r="BG113" s="160">
        <f>IF(N113="zákl. přenesená",J113,0)</f>
        <v>0</v>
      </c>
      <c r="BH113" s="160">
        <f>IF(N113="sníž. přenesená",J113,0)</f>
        <v>0</v>
      </c>
      <c r="BI113" s="160">
        <f>IF(N113="nulová",J113,0)</f>
        <v>0</v>
      </c>
      <c r="BJ113" s="21" t="s">
        <v>77</v>
      </c>
      <c r="BK113" s="160">
        <f>ROUND(I113*H113,2)</f>
        <v>0</v>
      </c>
      <c r="BL113" s="21" t="s">
        <v>271</v>
      </c>
      <c r="BM113" s="21" t="s">
        <v>2024</v>
      </c>
    </row>
    <row r="114" spans="2:65" s="1" customFormat="1" ht="6.9" customHeight="1">
      <c r="B114" s="50"/>
      <c r="C114" s="51"/>
      <c r="D114" s="51"/>
      <c r="E114" s="51"/>
      <c r="F114" s="51"/>
      <c r="G114" s="51"/>
      <c r="H114" s="51"/>
      <c r="I114" s="51"/>
      <c r="J114" s="51"/>
      <c r="K114" s="51"/>
      <c r="L114" s="35"/>
    </row>
  </sheetData>
  <autoFilter ref="C77:K113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7"/>
  <sheetViews>
    <sheetView showGridLines="0" workbookViewId="0">
      <pane ySplit="1" topLeftCell="A2" activePane="bottomLeft" state="frozen"/>
      <selection pane="bottomLeft" activeCell="X9" sqref="X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93"/>
      <c r="B1" s="14"/>
      <c r="C1" s="14"/>
      <c r="D1" s="15" t="s">
        <v>1</v>
      </c>
      <c r="E1" s="14"/>
      <c r="F1" s="94" t="s">
        <v>98</v>
      </c>
      <c r="G1" s="299" t="s">
        <v>99</v>
      </c>
      <c r="H1" s="299"/>
      <c r="I1" s="14"/>
      <c r="J1" s="94" t="s">
        <v>100</v>
      </c>
      <c r="K1" s="15" t="s">
        <v>101</v>
      </c>
      <c r="L1" s="94" t="s">
        <v>102</v>
      </c>
      <c r="M1" s="94"/>
      <c r="N1" s="94"/>
      <c r="O1" s="94"/>
      <c r="P1" s="94"/>
      <c r="Q1" s="94"/>
      <c r="R1" s="94"/>
      <c r="S1" s="94"/>
      <c r="T1" s="94"/>
      <c r="U1" s="95"/>
      <c r="V1" s="95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</row>
    <row r="2" spans="1:70" ht="36.9" customHeight="1">
      <c r="L2" s="291" t="s">
        <v>8</v>
      </c>
      <c r="M2" s="292"/>
      <c r="N2" s="292"/>
      <c r="O2" s="292"/>
      <c r="P2" s="292"/>
      <c r="Q2" s="292"/>
      <c r="R2" s="292"/>
      <c r="S2" s="292"/>
      <c r="T2" s="292"/>
      <c r="U2" s="292"/>
      <c r="V2" s="292"/>
      <c r="AT2" s="21" t="s">
        <v>97</v>
      </c>
    </row>
    <row r="3" spans="1:70" ht="6.9" customHeight="1">
      <c r="B3" s="22"/>
      <c r="C3" s="23"/>
      <c r="D3" s="23"/>
      <c r="E3" s="23"/>
      <c r="F3" s="23"/>
      <c r="G3" s="23"/>
      <c r="H3" s="23"/>
      <c r="I3" s="23"/>
      <c r="J3" s="23"/>
      <c r="K3" s="24"/>
      <c r="AT3" s="21" t="s">
        <v>79</v>
      </c>
    </row>
    <row r="4" spans="1:70" ht="36.9" customHeight="1">
      <c r="B4" s="25"/>
      <c r="C4" s="26"/>
      <c r="D4" s="27" t="s">
        <v>3022</v>
      </c>
      <c r="E4" s="26"/>
      <c r="F4" s="26"/>
      <c r="G4" s="26"/>
      <c r="H4" s="26"/>
      <c r="I4" s="26"/>
      <c r="J4" s="26"/>
      <c r="K4" s="28"/>
      <c r="M4" s="29" t="s">
        <v>12</v>
      </c>
      <c r="AT4" s="21" t="s">
        <v>6</v>
      </c>
    </row>
    <row r="5" spans="1:70" ht="6.9" customHeight="1">
      <c r="B5" s="25"/>
      <c r="C5" s="26"/>
      <c r="D5" s="26"/>
      <c r="E5" s="26"/>
      <c r="F5" s="26"/>
      <c r="G5" s="26"/>
      <c r="H5" s="26"/>
      <c r="I5" s="26"/>
      <c r="J5" s="26"/>
      <c r="K5" s="28"/>
    </row>
    <row r="6" spans="1:70" ht="13.2">
      <c r="B6" s="25"/>
      <c r="C6" s="26"/>
      <c r="D6" s="33" t="s">
        <v>16</v>
      </c>
      <c r="E6" s="26"/>
      <c r="F6" s="26"/>
      <c r="G6" s="26"/>
      <c r="H6" s="26"/>
      <c r="I6" s="26"/>
      <c r="J6" s="26"/>
      <c r="K6" s="28"/>
    </row>
    <row r="7" spans="1:70" ht="16.5" customHeight="1">
      <c r="B7" s="25"/>
      <c r="C7" s="26"/>
      <c r="D7" s="26"/>
      <c r="E7" s="300" t="str">
        <f>'Rekapitulace stavby'!K6</f>
        <v>Sportovní kabiny s klubovnou Stará Voda</v>
      </c>
      <c r="F7" s="301"/>
      <c r="G7" s="301"/>
      <c r="H7" s="301"/>
      <c r="I7" s="26"/>
      <c r="J7" s="26"/>
      <c r="K7" s="28"/>
    </row>
    <row r="8" spans="1:70" s="1" customFormat="1" ht="13.2">
      <c r="B8" s="35"/>
      <c r="C8" s="36"/>
      <c r="D8" s="33" t="s">
        <v>103</v>
      </c>
      <c r="E8" s="36"/>
      <c r="F8" s="36"/>
      <c r="G8" s="36"/>
      <c r="H8" s="36"/>
      <c r="I8" s="36"/>
      <c r="J8" s="36"/>
      <c r="K8" s="39"/>
    </row>
    <row r="9" spans="1:70" s="1" customFormat="1" ht="36.9" customHeight="1">
      <c r="B9" s="35"/>
      <c r="C9" s="36"/>
      <c r="D9" s="36"/>
      <c r="E9" s="302" t="s">
        <v>2025</v>
      </c>
      <c r="F9" s="303"/>
      <c r="G9" s="303"/>
      <c r="H9" s="303"/>
      <c r="I9" s="36"/>
      <c r="J9" s="36"/>
      <c r="K9" s="39"/>
    </row>
    <row r="10" spans="1:70" s="1" customFormat="1">
      <c r="B10" s="35"/>
      <c r="C10" s="36"/>
      <c r="D10" s="36"/>
      <c r="E10" s="36"/>
      <c r="F10" s="36"/>
      <c r="G10" s="36"/>
      <c r="H10" s="36"/>
      <c r="I10" s="36"/>
      <c r="J10" s="36"/>
      <c r="K10" s="39"/>
    </row>
    <row r="11" spans="1:70" s="1" customFormat="1" ht="14.4" customHeight="1">
      <c r="B11" s="35"/>
      <c r="C11" s="36"/>
      <c r="D11" s="33" t="s">
        <v>18</v>
      </c>
      <c r="E11" s="36"/>
      <c r="F11" s="31" t="s">
        <v>5</v>
      </c>
      <c r="G11" s="36"/>
      <c r="H11" s="36"/>
      <c r="I11" s="33" t="s">
        <v>19</v>
      </c>
      <c r="J11" s="31" t="s">
        <v>5</v>
      </c>
      <c r="K11" s="39"/>
    </row>
    <row r="12" spans="1:70" s="1" customFormat="1" ht="14.4" customHeight="1">
      <c r="B12" s="35"/>
      <c r="C12" s="36"/>
      <c r="D12" s="33" t="s">
        <v>20</v>
      </c>
      <c r="E12" s="36"/>
      <c r="F12" s="31" t="s">
        <v>21</v>
      </c>
      <c r="G12" s="36"/>
      <c r="H12" s="36"/>
      <c r="I12" s="33" t="s">
        <v>22</v>
      </c>
      <c r="J12" s="96" t="str">
        <f>'Rekapitulace stavby'!AN8</f>
        <v>8. 9. 2018</v>
      </c>
      <c r="K12" s="39"/>
    </row>
    <row r="13" spans="1:70" s="1" customFormat="1" ht="10.8" customHeight="1">
      <c r="B13" s="35"/>
      <c r="C13" s="36"/>
      <c r="D13" s="36"/>
      <c r="E13" s="36"/>
      <c r="F13" s="36"/>
      <c r="G13" s="36"/>
      <c r="H13" s="36"/>
      <c r="I13" s="36"/>
      <c r="J13" s="36"/>
      <c r="K13" s="39"/>
    </row>
    <row r="14" spans="1:70" s="1" customFormat="1" ht="14.4" customHeight="1">
      <c r="B14" s="35"/>
      <c r="C14" s="36"/>
      <c r="D14" s="33" t="s">
        <v>24</v>
      </c>
      <c r="E14" s="36"/>
      <c r="F14" s="36"/>
      <c r="G14" s="36"/>
      <c r="H14" s="36"/>
      <c r="I14" s="33" t="s">
        <v>25</v>
      </c>
      <c r="J14" s="31" t="s">
        <v>5</v>
      </c>
      <c r="K14" s="39"/>
    </row>
    <row r="15" spans="1:70" s="1" customFormat="1" ht="18" customHeight="1">
      <c r="B15" s="35"/>
      <c r="C15" s="36"/>
      <c r="D15" s="36"/>
      <c r="E15" s="31" t="s">
        <v>26</v>
      </c>
      <c r="F15" s="36"/>
      <c r="G15" s="36"/>
      <c r="H15" s="36"/>
      <c r="I15" s="33" t="s">
        <v>27</v>
      </c>
      <c r="J15" s="31" t="s">
        <v>5</v>
      </c>
      <c r="K15" s="39"/>
    </row>
    <row r="16" spans="1:70" s="1" customFormat="1" ht="6.9" customHeight="1">
      <c r="B16" s="35"/>
      <c r="C16" s="36"/>
      <c r="D16" s="36"/>
      <c r="E16" s="36"/>
      <c r="F16" s="36"/>
      <c r="G16" s="36"/>
      <c r="H16" s="36"/>
      <c r="I16" s="36"/>
      <c r="J16" s="36"/>
      <c r="K16" s="39"/>
    </row>
    <row r="17" spans="2:11" s="1" customFormat="1" ht="14.4" customHeight="1">
      <c r="B17" s="35"/>
      <c r="C17" s="36"/>
      <c r="D17" s="33" t="s">
        <v>28</v>
      </c>
      <c r="E17" s="36"/>
      <c r="F17" s="36"/>
      <c r="G17" s="36"/>
      <c r="H17" s="36"/>
      <c r="I17" s="33" t="s">
        <v>25</v>
      </c>
      <c r="J17" s="31" t="str">
        <f>IF('Rekapitulace stavby'!AN13="Vyplň údaj","",IF('Rekapitulace stavby'!AN13="","",'Rekapitulace stavby'!AN13))</f>
        <v/>
      </c>
      <c r="K17" s="39"/>
    </row>
    <row r="18" spans="2:11" s="1" customFormat="1" ht="18" customHeight="1">
      <c r="B18" s="35"/>
      <c r="C18" s="36"/>
      <c r="D18" s="36"/>
      <c r="E18" s="31" t="str">
        <f>IF('Rekapitulace stavby'!E14="Vyplň údaj","",IF('Rekapitulace stavby'!E14="","",'Rekapitulace stavby'!E14))</f>
        <v xml:space="preserve"> </v>
      </c>
      <c r="F18" s="36"/>
      <c r="G18" s="36"/>
      <c r="H18" s="36"/>
      <c r="I18" s="33" t="s">
        <v>27</v>
      </c>
      <c r="J18" s="31" t="str">
        <f>IF('Rekapitulace stavby'!AN14="Vyplň údaj","",IF('Rekapitulace stavby'!AN14="","",'Rekapitulace stavby'!AN14))</f>
        <v/>
      </c>
      <c r="K18" s="39"/>
    </row>
    <row r="19" spans="2:11" s="1" customFormat="1" ht="6.9" customHeight="1">
      <c r="B19" s="35"/>
      <c r="C19" s="36"/>
      <c r="D19" s="36"/>
      <c r="E19" s="36"/>
      <c r="F19" s="36"/>
      <c r="G19" s="36"/>
      <c r="H19" s="36"/>
      <c r="I19" s="36"/>
      <c r="J19" s="36"/>
      <c r="K19" s="39"/>
    </row>
    <row r="20" spans="2:11" s="1" customFormat="1" ht="14.4" customHeight="1">
      <c r="B20" s="35"/>
      <c r="C20" s="36"/>
      <c r="D20" s="33" t="s">
        <v>30</v>
      </c>
      <c r="E20" s="36"/>
      <c r="F20" s="36"/>
      <c r="G20" s="36"/>
      <c r="H20" s="36"/>
      <c r="I20" s="33" t="s">
        <v>25</v>
      </c>
      <c r="J20" s="31" t="s">
        <v>5</v>
      </c>
      <c r="K20" s="39"/>
    </row>
    <row r="21" spans="2:11" s="1" customFormat="1" ht="18" customHeight="1">
      <c r="B21" s="35"/>
      <c r="C21" s="36"/>
      <c r="D21" s="36"/>
      <c r="E21" s="31" t="s">
        <v>31</v>
      </c>
      <c r="F21" s="36"/>
      <c r="G21" s="36"/>
      <c r="H21" s="36"/>
      <c r="I21" s="33" t="s">
        <v>27</v>
      </c>
      <c r="J21" s="31" t="s">
        <v>5</v>
      </c>
      <c r="K21" s="39"/>
    </row>
    <row r="22" spans="2:11" s="1" customFormat="1" ht="6.9" customHeight="1">
      <c r="B22" s="35"/>
      <c r="C22" s="36"/>
      <c r="D22" s="36"/>
      <c r="E22" s="36"/>
      <c r="F22" s="36"/>
      <c r="G22" s="36"/>
      <c r="H22" s="36"/>
      <c r="I22" s="36"/>
      <c r="J22" s="36"/>
      <c r="K22" s="39"/>
    </row>
    <row r="23" spans="2:11" s="1" customFormat="1" ht="14.4" customHeight="1">
      <c r="B23" s="35"/>
      <c r="C23" s="36"/>
      <c r="D23" s="33" t="s">
        <v>33</v>
      </c>
      <c r="E23" s="36"/>
      <c r="F23" s="36"/>
      <c r="G23" s="36"/>
      <c r="H23" s="36"/>
      <c r="I23" s="36"/>
      <c r="J23" s="36"/>
      <c r="K23" s="39"/>
    </row>
    <row r="24" spans="2:11" s="6" customFormat="1" ht="71.25" customHeight="1">
      <c r="B24" s="97"/>
      <c r="C24" s="98"/>
      <c r="D24" s="98"/>
      <c r="E24" s="265" t="s">
        <v>34</v>
      </c>
      <c r="F24" s="265"/>
      <c r="G24" s="265"/>
      <c r="H24" s="265"/>
      <c r="I24" s="98"/>
      <c r="J24" s="98"/>
      <c r="K24" s="99"/>
    </row>
    <row r="25" spans="2:11" s="1" customFormat="1" ht="6.9" customHeight="1">
      <c r="B25" s="35"/>
      <c r="C25" s="36"/>
      <c r="D25" s="36"/>
      <c r="E25" s="36"/>
      <c r="F25" s="36"/>
      <c r="G25" s="36"/>
      <c r="H25" s="36"/>
      <c r="I25" s="36"/>
      <c r="J25" s="36"/>
      <c r="K25" s="39"/>
    </row>
    <row r="26" spans="2:11" s="1" customFormat="1" ht="6.9" customHeight="1">
      <c r="B26" s="35"/>
      <c r="C26" s="36"/>
      <c r="D26" s="62"/>
      <c r="E26" s="62"/>
      <c r="F26" s="62"/>
      <c r="G26" s="62"/>
      <c r="H26" s="62"/>
      <c r="I26" s="62"/>
      <c r="J26" s="62"/>
      <c r="K26" s="100"/>
    </row>
    <row r="27" spans="2:11" s="1" customFormat="1" ht="25.35" customHeight="1">
      <c r="B27" s="35"/>
      <c r="C27" s="36"/>
      <c r="D27" s="101" t="s">
        <v>35</v>
      </c>
      <c r="E27" s="36"/>
      <c r="F27" s="36"/>
      <c r="G27" s="36"/>
      <c r="H27" s="36"/>
      <c r="I27" s="36"/>
      <c r="J27" s="102">
        <f>ROUND(J88,2)</f>
        <v>0</v>
      </c>
      <c r="K27" s="39"/>
    </row>
    <row r="28" spans="2:11" s="1" customFormat="1" ht="6.9" customHeight="1">
      <c r="B28" s="35"/>
      <c r="C28" s="36"/>
      <c r="D28" s="62"/>
      <c r="E28" s="62"/>
      <c r="F28" s="62"/>
      <c r="G28" s="62"/>
      <c r="H28" s="62"/>
      <c r="I28" s="62"/>
      <c r="J28" s="62"/>
      <c r="K28" s="100"/>
    </row>
    <row r="29" spans="2:11" s="1" customFormat="1" ht="14.4" customHeight="1">
      <c r="B29" s="35"/>
      <c r="C29" s="36"/>
      <c r="D29" s="36"/>
      <c r="E29" s="36"/>
      <c r="F29" s="40" t="s">
        <v>37</v>
      </c>
      <c r="G29" s="36"/>
      <c r="H29" s="36"/>
      <c r="I29" s="40" t="s">
        <v>36</v>
      </c>
      <c r="J29" s="40" t="s">
        <v>38</v>
      </c>
      <c r="K29" s="39"/>
    </row>
    <row r="30" spans="2:11" s="1" customFormat="1" ht="14.4" customHeight="1">
      <c r="B30" s="35"/>
      <c r="C30" s="36"/>
      <c r="D30" s="43" t="s">
        <v>39</v>
      </c>
      <c r="E30" s="43" t="s">
        <v>40</v>
      </c>
      <c r="F30" s="103">
        <f>ROUND(SUM(BE88:BE426), 2)</f>
        <v>0</v>
      </c>
      <c r="G30" s="36"/>
      <c r="H30" s="36"/>
      <c r="I30" s="104">
        <v>0.21</v>
      </c>
      <c r="J30" s="103">
        <f>ROUND(ROUND((SUM(BE88:BE426)), 2)*I30, 2)</f>
        <v>0</v>
      </c>
      <c r="K30" s="39"/>
    </row>
    <row r="31" spans="2:11" s="1" customFormat="1" ht="14.4" customHeight="1">
      <c r="B31" s="35"/>
      <c r="C31" s="36"/>
      <c r="D31" s="36"/>
      <c r="E31" s="43" t="s">
        <v>41</v>
      </c>
      <c r="F31" s="103">
        <f>ROUND(SUM(BF88:BF426), 2)</f>
        <v>0</v>
      </c>
      <c r="G31" s="36"/>
      <c r="H31" s="36"/>
      <c r="I31" s="104">
        <v>0.15</v>
      </c>
      <c r="J31" s="103">
        <f>ROUND(ROUND((SUM(BF88:BF426)), 2)*I31, 2)</f>
        <v>0</v>
      </c>
      <c r="K31" s="39"/>
    </row>
    <row r="32" spans="2:11" s="1" customFormat="1" ht="14.4" hidden="1" customHeight="1">
      <c r="B32" s="35"/>
      <c r="C32" s="36"/>
      <c r="D32" s="36"/>
      <c r="E32" s="43" t="s">
        <v>42</v>
      </c>
      <c r="F32" s="103">
        <f>ROUND(SUM(BG88:BG426), 2)</f>
        <v>0</v>
      </c>
      <c r="G32" s="36"/>
      <c r="H32" s="36"/>
      <c r="I32" s="104">
        <v>0.21</v>
      </c>
      <c r="J32" s="103">
        <v>0</v>
      </c>
      <c r="K32" s="39"/>
    </row>
    <row r="33" spans="2:11" s="1" customFormat="1" ht="14.4" hidden="1" customHeight="1">
      <c r="B33" s="35"/>
      <c r="C33" s="36"/>
      <c r="D33" s="36"/>
      <c r="E33" s="43" t="s">
        <v>43</v>
      </c>
      <c r="F33" s="103">
        <f>ROUND(SUM(BH88:BH426), 2)</f>
        <v>0</v>
      </c>
      <c r="G33" s="36"/>
      <c r="H33" s="36"/>
      <c r="I33" s="104">
        <v>0.15</v>
      </c>
      <c r="J33" s="103">
        <v>0</v>
      </c>
      <c r="K33" s="39"/>
    </row>
    <row r="34" spans="2:11" s="1" customFormat="1" ht="14.4" hidden="1" customHeight="1">
      <c r="B34" s="35"/>
      <c r="C34" s="36"/>
      <c r="D34" s="36"/>
      <c r="E34" s="43" t="s">
        <v>44</v>
      </c>
      <c r="F34" s="103">
        <f>ROUND(SUM(BI88:BI426), 2)</f>
        <v>0</v>
      </c>
      <c r="G34" s="36"/>
      <c r="H34" s="36"/>
      <c r="I34" s="104">
        <v>0</v>
      </c>
      <c r="J34" s="103">
        <v>0</v>
      </c>
      <c r="K34" s="39"/>
    </row>
    <row r="35" spans="2:11" s="1" customFormat="1" ht="6.9" customHeight="1">
      <c r="B35" s="35"/>
      <c r="C35" s="36"/>
      <c r="D35" s="36"/>
      <c r="E35" s="36"/>
      <c r="F35" s="36"/>
      <c r="G35" s="36"/>
      <c r="H35" s="36"/>
      <c r="I35" s="36"/>
      <c r="J35" s="36"/>
      <c r="K35" s="39"/>
    </row>
    <row r="36" spans="2:11" s="1" customFormat="1" ht="25.35" customHeight="1">
      <c r="B36" s="35"/>
      <c r="C36" s="105"/>
      <c r="D36" s="106" t="s">
        <v>45</v>
      </c>
      <c r="E36" s="65"/>
      <c r="F36" s="65"/>
      <c r="G36" s="107" t="s">
        <v>46</v>
      </c>
      <c r="H36" s="108" t="s">
        <v>47</v>
      </c>
      <c r="I36" s="65"/>
      <c r="J36" s="109">
        <f>SUM(J27:J34)</f>
        <v>0</v>
      </c>
      <c r="K36" s="110"/>
    </row>
    <row r="37" spans="2:11" s="1" customFormat="1" ht="14.4" customHeight="1">
      <c r="B37" s="50"/>
      <c r="C37" s="51"/>
      <c r="D37" s="51"/>
      <c r="E37" s="51"/>
      <c r="F37" s="51"/>
      <c r="G37" s="51"/>
      <c r="H37" s="51"/>
      <c r="I37" s="51"/>
      <c r="J37" s="51"/>
      <c r="K37" s="52"/>
    </row>
    <row r="41" spans="2:11" s="1" customFormat="1" ht="6.9" customHeight="1">
      <c r="B41" s="53"/>
      <c r="C41" s="54"/>
      <c r="D41" s="54"/>
      <c r="E41" s="54"/>
      <c r="F41" s="54"/>
      <c r="G41" s="54"/>
      <c r="H41" s="54"/>
      <c r="I41" s="54"/>
      <c r="J41" s="54"/>
      <c r="K41" s="111"/>
    </row>
    <row r="42" spans="2:11" s="1" customFormat="1" ht="36.9" customHeight="1">
      <c r="B42" s="35"/>
      <c r="C42" s="27" t="s">
        <v>105</v>
      </c>
      <c r="D42" s="36"/>
      <c r="E42" s="36"/>
      <c r="F42" s="36"/>
      <c r="G42" s="36"/>
      <c r="H42" s="36"/>
      <c r="I42" s="36"/>
      <c r="J42" s="36"/>
      <c r="K42" s="39"/>
    </row>
    <row r="43" spans="2:11" s="1" customFormat="1" ht="6.9" customHeight="1">
      <c r="B43" s="35"/>
      <c r="C43" s="36"/>
      <c r="D43" s="36"/>
      <c r="E43" s="36"/>
      <c r="F43" s="36"/>
      <c r="G43" s="36"/>
      <c r="H43" s="36"/>
      <c r="I43" s="36"/>
      <c r="J43" s="36"/>
      <c r="K43" s="39"/>
    </row>
    <row r="44" spans="2:11" s="1" customFormat="1" ht="14.4" customHeight="1">
      <c r="B44" s="35"/>
      <c r="C44" s="33" t="s">
        <v>16</v>
      </c>
      <c r="D44" s="36"/>
      <c r="E44" s="36"/>
      <c r="F44" s="36"/>
      <c r="G44" s="36"/>
      <c r="H44" s="36"/>
      <c r="I44" s="36"/>
      <c r="J44" s="36"/>
      <c r="K44" s="39"/>
    </row>
    <row r="45" spans="2:11" s="1" customFormat="1" ht="16.5" customHeight="1">
      <c r="B45" s="35"/>
      <c r="C45" s="36"/>
      <c r="D45" s="36"/>
      <c r="E45" s="300" t="str">
        <f>E7</f>
        <v>Sportovní kabiny s klubovnou Stará Voda</v>
      </c>
      <c r="F45" s="301"/>
      <c r="G45" s="301"/>
      <c r="H45" s="301"/>
      <c r="I45" s="36"/>
      <c r="J45" s="36"/>
      <c r="K45" s="39"/>
    </row>
    <row r="46" spans="2:11" s="1" customFormat="1" ht="14.4" customHeight="1">
      <c r="B46" s="35"/>
      <c r="C46" s="33" t="s">
        <v>103</v>
      </c>
      <c r="D46" s="36"/>
      <c r="E46" s="36"/>
      <c r="F46" s="36"/>
      <c r="G46" s="36"/>
      <c r="H46" s="36"/>
      <c r="I46" s="36"/>
      <c r="J46" s="36"/>
      <c r="K46" s="39"/>
    </row>
    <row r="47" spans="2:11" s="1" customFormat="1" ht="17.25" customHeight="1">
      <c r="B47" s="35"/>
      <c r="C47" s="36"/>
      <c r="D47" s="36"/>
      <c r="E47" s="302" t="str">
        <f>E9</f>
        <v>60 - Elektroinstalace, Slaboproud</v>
      </c>
      <c r="F47" s="303"/>
      <c r="G47" s="303"/>
      <c r="H47" s="303"/>
      <c r="I47" s="36"/>
      <c r="J47" s="36"/>
      <c r="K47" s="39"/>
    </row>
    <row r="48" spans="2:11" s="1" customFormat="1" ht="6.9" customHeight="1">
      <c r="B48" s="35"/>
      <c r="C48" s="36"/>
      <c r="D48" s="36"/>
      <c r="E48" s="36"/>
      <c r="F48" s="36"/>
      <c r="G48" s="36"/>
      <c r="H48" s="36"/>
      <c r="I48" s="36"/>
      <c r="J48" s="36"/>
      <c r="K48" s="39"/>
    </row>
    <row r="49" spans="2:47" s="1" customFormat="1" ht="18" customHeight="1">
      <c r="B49" s="35"/>
      <c r="C49" s="33" t="s">
        <v>20</v>
      </c>
      <c r="D49" s="36"/>
      <c r="E49" s="36"/>
      <c r="F49" s="31" t="str">
        <f>F12</f>
        <v>Stará Voda</v>
      </c>
      <c r="G49" s="36"/>
      <c r="H49" s="36"/>
      <c r="I49" s="33" t="s">
        <v>22</v>
      </c>
      <c r="J49" s="96" t="str">
        <f>IF(J12="","",J12)</f>
        <v>8. 9. 2018</v>
      </c>
      <c r="K49" s="39"/>
    </row>
    <row r="50" spans="2:47" s="1" customFormat="1" ht="6.9" customHeight="1">
      <c r="B50" s="35"/>
      <c r="C50" s="36"/>
      <c r="D50" s="36"/>
      <c r="E50" s="36"/>
      <c r="F50" s="36"/>
      <c r="G50" s="36"/>
      <c r="H50" s="36"/>
      <c r="I50" s="36"/>
      <c r="J50" s="36"/>
      <c r="K50" s="39"/>
    </row>
    <row r="51" spans="2:47" s="1" customFormat="1" ht="13.2">
      <c r="B51" s="35"/>
      <c r="C51" s="33" t="s">
        <v>24</v>
      </c>
      <c r="D51" s="36"/>
      <c r="E51" s="36"/>
      <c r="F51" s="31" t="str">
        <f>E15</f>
        <v>Obec Stará Voda</v>
      </c>
      <c r="G51" s="36"/>
      <c r="H51" s="36"/>
      <c r="I51" s="33" t="s">
        <v>30</v>
      </c>
      <c r="J51" s="265" t="str">
        <f>E21</f>
        <v>ing.Janečková Zuzana</v>
      </c>
      <c r="K51" s="39"/>
    </row>
    <row r="52" spans="2:47" s="1" customFormat="1" ht="14.4" customHeight="1">
      <c r="B52" s="35"/>
      <c r="C52" s="33" t="s">
        <v>28</v>
      </c>
      <c r="D52" s="36"/>
      <c r="E52" s="36"/>
      <c r="F52" s="31" t="str">
        <f>IF(E18="","",E18)</f>
        <v xml:space="preserve"> </v>
      </c>
      <c r="G52" s="36"/>
      <c r="H52" s="36"/>
      <c r="I52" s="36"/>
      <c r="J52" s="295"/>
      <c r="K52" s="39"/>
    </row>
    <row r="53" spans="2:47" s="1" customFormat="1" ht="10.35" customHeight="1">
      <c r="B53" s="35"/>
      <c r="C53" s="36"/>
      <c r="D53" s="36"/>
      <c r="E53" s="36"/>
      <c r="F53" s="36"/>
      <c r="G53" s="36"/>
      <c r="H53" s="36"/>
      <c r="I53" s="36"/>
      <c r="J53" s="36"/>
      <c r="K53" s="39"/>
    </row>
    <row r="54" spans="2:47" s="1" customFormat="1" ht="29.25" customHeight="1">
      <c r="B54" s="35"/>
      <c r="C54" s="112" t="s">
        <v>106</v>
      </c>
      <c r="D54" s="105"/>
      <c r="E54" s="105"/>
      <c r="F54" s="105"/>
      <c r="G54" s="105"/>
      <c r="H54" s="105"/>
      <c r="I54" s="105"/>
      <c r="J54" s="113" t="s">
        <v>107</v>
      </c>
      <c r="K54" s="114"/>
    </row>
    <row r="55" spans="2:47" s="1" customFormat="1" ht="10.35" customHeight="1">
      <c r="B55" s="35"/>
      <c r="C55" s="36"/>
      <c r="D55" s="36"/>
      <c r="E55" s="36"/>
      <c r="F55" s="36"/>
      <c r="G55" s="36"/>
      <c r="H55" s="36"/>
      <c r="I55" s="36"/>
      <c r="J55" s="36"/>
      <c r="K55" s="39"/>
    </row>
    <row r="56" spans="2:47" s="1" customFormat="1" ht="29.25" customHeight="1">
      <c r="B56" s="35"/>
      <c r="C56" s="115" t="s">
        <v>108</v>
      </c>
      <c r="D56" s="36"/>
      <c r="E56" s="36"/>
      <c r="F56" s="36"/>
      <c r="G56" s="36"/>
      <c r="H56" s="36"/>
      <c r="I56" s="36"/>
      <c r="J56" s="102">
        <f>J88</f>
        <v>0</v>
      </c>
      <c r="K56" s="39"/>
      <c r="AU56" s="21" t="s">
        <v>109</v>
      </c>
    </row>
    <row r="57" spans="2:47" s="7" customFormat="1" ht="24.9" customHeight="1">
      <c r="B57" s="116"/>
      <c r="C57" s="117"/>
      <c r="D57" s="118" t="s">
        <v>2026</v>
      </c>
      <c r="E57" s="119"/>
      <c r="F57" s="119"/>
      <c r="G57" s="119"/>
      <c r="H57" s="119"/>
      <c r="I57" s="119"/>
      <c r="J57" s="120">
        <f>J89</f>
        <v>0</v>
      </c>
      <c r="K57" s="121"/>
    </row>
    <row r="58" spans="2:47" s="7" customFormat="1" ht="24.9" customHeight="1">
      <c r="B58" s="116"/>
      <c r="C58" s="117"/>
      <c r="D58" s="118" t="s">
        <v>2027</v>
      </c>
      <c r="E58" s="119"/>
      <c r="F58" s="119"/>
      <c r="G58" s="119"/>
      <c r="H58" s="119"/>
      <c r="I58" s="119"/>
      <c r="J58" s="120">
        <f>J99</f>
        <v>0</v>
      </c>
      <c r="K58" s="121"/>
    </row>
    <row r="59" spans="2:47" s="7" customFormat="1" ht="24.9" customHeight="1">
      <c r="B59" s="116"/>
      <c r="C59" s="117"/>
      <c r="D59" s="118" t="s">
        <v>2028</v>
      </c>
      <c r="E59" s="119"/>
      <c r="F59" s="119"/>
      <c r="G59" s="119"/>
      <c r="H59" s="119"/>
      <c r="I59" s="119"/>
      <c r="J59" s="120">
        <f>J115</f>
        <v>0</v>
      </c>
      <c r="K59" s="121"/>
    </row>
    <row r="60" spans="2:47" s="7" customFormat="1" ht="24.9" customHeight="1">
      <c r="B60" s="116"/>
      <c r="C60" s="117"/>
      <c r="D60" s="118" t="s">
        <v>2029</v>
      </c>
      <c r="E60" s="119"/>
      <c r="F60" s="119"/>
      <c r="G60" s="119"/>
      <c r="H60" s="119"/>
      <c r="I60" s="119"/>
      <c r="J60" s="120">
        <f>J133</f>
        <v>0</v>
      </c>
      <c r="K60" s="121"/>
    </row>
    <row r="61" spans="2:47" s="7" customFormat="1" ht="24.9" customHeight="1">
      <c r="B61" s="116"/>
      <c r="C61" s="117"/>
      <c r="D61" s="118" t="s">
        <v>2030</v>
      </c>
      <c r="E61" s="119"/>
      <c r="F61" s="119"/>
      <c r="G61" s="119"/>
      <c r="H61" s="119"/>
      <c r="I61" s="119"/>
      <c r="J61" s="120">
        <f>J162</f>
        <v>0</v>
      </c>
      <c r="K61" s="121"/>
    </row>
    <row r="62" spans="2:47" s="7" customFormat="1" ht="24.9" customHeight="1">
      <c r="B62" s="116"/>
      <c r="C62" s="117"/>
      <c r="D62" s="118" t="s">
        <v>2031</v>
      </c>
      <c r="E62" s="119"/>
      <c r="F62" s="119"/>
      <c r="G62" s="119"/>
      <c r="H62" s="119"/>
      <c r="I62" s="119"/>
      <c r="J62" s="120">
        <f>J189</f>
        <v>0</v>
      </c>
      <c r="K62" s="121"/>
    </row>
    <row r="63" spans="2:47" s="7" customFormat="1" ht="24.9" customHeight="1">
      <c r="B63" s="116"/>
      <c r="C63" s="117"/>
      <c r="D63" s="118" t="s">
        <v>2032</v>
      </c>
      <c r="E63" s="119"/>
      <c r="F63" s="119"/>
      <c r="G63" s="119"/>
      <c r="H63" s="119"/>
      <c r="I63" s="119"/>
      <c r="J63" s="120">
        <f>J199</f>
        <v>0</v>
      </c>
      <c r="K63" s="121"/>
    </row>
    <row r="64" spans="2:47" s="7" customFormat="1" ht="24.9" customHeight="1">
      <c r="B64" s="116"/>
      <c r="C64" s="117"/>
      <c r="D64" s="118" t="s">
        <v>2033</v>
      </c>
      <c r="E64" s="119"/>
      <c r="F64" s="119"/>
      <c r="G64" s="119"/>
      <c r="H64" s="119"/>
      <c r="I64" s="119"/>
      <c r="J64" s="120">
        <f>J208</f>
        <v>0</v>
      </c>
      <c r="K64" s="121"/>
    </row>
    <row r="65" spans="2:12" s="7" customFormat="1" ht="24.9" customHeight="1">
      <c r="B65" s="116"/>
      <c r="C65" s="117"/>
      <c r="D65" s="118" t="s">
        <v>2034</v>
      </c>
      <c r="E65" s="119"/>
      <c r="F65" s="119"/>
      <c r="G65" s="119"/>
      <c r="H65" s="119"/>
      <c r="I65" s="119"/>
      <c r="J65" s="120">
        <f>J336</f>
        <v>0</v>
      </c>
      <c r="K65" s="121"/>
    </row>
    <row r="66" spans="2:12" s="7" customFormat="1" ht="24.9" customHeight="1">
      <c r="B66" s="116"/>
      <c r="C66" s="117"/>
      <c r="D66" s="118" t="s">
        <v>2035</v>
      </c>
      <c r="E66" s="119"/>
      <c r="F66" s="119"/>
      <c r="G66" s="119"/>
      <c r="H66" s="119"/>
      <c r="I66" s="119"/>
      <c r="J66" s="120">
        <f>J352</f>
        <v>0</v>
      </c>
      <c r="K66" s="121"/>
    </row>
    <row r="67" spans="2:12" s="7" customFormat="1" ht="24.9" customHeight="1">
      <c r="B67" s="116"/>
      <c r="C67" s="117"/>
      <c r="D67" s="118" t="s">
        <v>2036</v>
      </c>
      <c r="E67" s="119"/>
      <c r="F67" s="119"/>
      <c r="G67" s="119"/>
      <c r="H67" s="119"/>
      <c r="I67" s="119"/>
      <c r="J67" s="120">
        <f>J391</f>
        <v>0</v>
      </c>
      <c r="K67" s="121"/>
    </row>
    <row r="68" spans="2:12" s="7" customFormat="1" ht="24.9" customHeight="1">
      <c r="B68" s="116"/>
      <c r="C68" s="117"/>
      <c r="D68" s="118" t="s">
        <v>2037</v>
      </c>
      <c r="E68" s="119"/>
      <c r="F68" s="119"/>
      <c r="G68" s="119"/>
      <c r="H68" s="119"/>
      <c r="I68" s="119"/>
      <c r="J68" s="120">
        <f>J425</f>
        <v>0</v>
      </c>
      <c r="K68" s="121"/>
    </row>
    <row r="69" spans="2:12" s="1" customFormat="1" ht="21.75" customHeight="1">
      <c r="B69" s="35"/>
      <c r="C69" s="36"/>
      <c r="D69" s="36"/>
      <c r="E69" s="36"/>
      <c r="F69" s="36"/>
      <c r="G69" s="36"/>
      <c r="H69" s="36"/>
      <c r="I69" s="36"/>
      <c r="J69" s="36"/>
      <c r="K69" s="39"/>
    </row>
    <row r="70" spans="2:12" s="1" customFormat="1" ht="6.9" customHeight="1">
      <c r="B70" s="50"/>
      <c r="C70" s="51"/>
      <c r="D70" s="51"/>
      <c r="E70" s="51"/>
      <c r="F70" s="51"/>
      <c r="G70" s="51"/>
      <c r="H70" s="51"/>
      <c r="I70" s="51"/>
      <c r="J70" s="51"/>
      <c r="K70" s="52"/>
    </row>
    <row r="74" spans="2:12" s="1" customFormat="1" ht="6.9" customHeight="1">
      <c r="B74" s="53"/>
      <c r="C74" s="54"/>
      <c r="D74" s="54"/>
      <c r="E74" s="54"/>
      <c r="F74" s="54"/>
      <c r="G74" s="54"/>
      <c r="H74" s="54"/>
      <c r="I74" s="54"/>
      <c r="J74" s="54"/>
      <c r="K74" s="54"/>
      <c r="L74" s="35"/>
    </row>
    <row r="75" spans="2:12" s="1" customFormat="1" ht="36.9" customHeight="1">
      <c r="B75" s="35"/>
      <c r="C75" s="55" t="s">
        <v>112</v>
      </c>
      <c r="L75" s="35"/>
    </row>
    <row r="76" spans="2:12" s="1" customFormat="1" ht="6.9" customHeight="1">
      <c r="B76" s="35"/>
      <c r="L76" s="35"/>
    </row>
    <row r="77" spans="2:12" s="1" customFormat="1" ht="14.4" customHeight="1">
      <c r="B77" s="35"/>
      <c r="C77" s="57" t="s">
        <v>16</v>
      </c>
      <c r="L77" s="35"/>
    </row>
    <row r="78" spans="2:12" s="1" customFormat="1" ht="16.5" customHeight="1">
      <c r="B78" s="35"/>
      <c r="E78" s="296" t="str">
        <f>E7</f>
        <v>Sportovní kabiny s klubovnou Stará Voda</v>
      </c>
      <c r="F78" s="297"/>
      <c r="G78" s="297"/>
      <c r="H78" s="297"/>
      <c r="L78" s="35"/>
    </row>
    <row r="79" spans="2:12" s="1" customFormat="1" ht="14.4" customHeight="1">
      <c r="B79" s="35"/>
      <c r="C79" s="57" t="s">
        <v>103</v>
      </c>
      <c r="L79" s="35"/>
    </row>
    <row r="80" spans="2:12" s="1" customFormat="1" ht="17.25" customHeight="1">
      <c r="B80" s="35"/>
      <c r="E80" s="276" t="str">
        <f>E9</f>
        <v>60 - Elektroinstalace, Slaboproud</v>
      </c>
      <c r="F80" s="298"/>
      <c r="G80" s="298"/>
      <c r="H80" s="298"/>
      <c r="L80" s="35"/>
    </row>
    <row r="81" spans="2:65" s="1" customFormat="1" ht="6.9" customHeight="1">
      <c r="B81" s="35"/>
      <c r="L81" s="35"/>
    </row>
    <row r="82" spans="2:65" s="1" customFormat="1" ht="18" customHeight="1">
      <c r="B82" s="35"/>
      <c r="C82" s="57" t="s">
        <v>20</v>
      </c>
      <c r="F82" s="128" t="str">
        <f>F12</f>
        <v>Stará Voda</v>
      </c>
      <c r="I82" s="57" t="s">
        <v>22</v>
      </c>
      <c r="J82" s="61" t="str">
        <f>IF(J12="","",J12)</f>
        <v>8. 9. 2018</v>
      </c>
      <c r="L82" s="35"/>
    </row>
    <row r="83" spans="2:65" s="1" customFormat="1" ht="6.9" customHeight="1">
      <c r="B83" s="35"/>
      <c r="L83" s="35"/>
    </row>
    <row r="84" spans="2:65" s="1" customFormat="1" ht="13.2">
      <c r="B84" s="35"/>
      <c r="C84" s="57" t="s">
        <v>24</v>
      </c>
      <c r="F84" s="128" t="str">
        <f>E15</f>
        <v>Obec Stará Voda</v>
      </c>
      <c r="I84" s="57" t="s">
        <v>30</v>
      </c>
      <c r="J84" s="128" t="str">
        <f>E21</f>
        <v>ing.Janečková Zuzana</v>
      </c>
      <c r="L84" s="35"/>
    </row>
    <row r="85" spans="2:65" s="1" customFormat="1" ht="14.4" customHeight="1">
      <c r="B85" s="35"/>
      <c r="C85" s="57" t="s">
        <v>28</v>
      </c>
      <c r="F85" s="128" t="str">
        <f>IF(E18="","",E18)</f>
        <v xml:space="preserve"> </v>
      </c>
      <c r="L85" s="35"/>
    </row>
    <row r="86" spans="2:65" s="1" customFormat="1" ht="10.35" customHeight="1">
      <c r="B86" s="35"/>
      <c r="L86" s="35"/>
    </row>
    <row r="87" spans="2:65" s="9" customFormat="1" ht="29.25" customHeight="1">
      <c r="B87" s="129"/>
      <c r="C87" s="130" t="s">
        <v>113</v>
      </c>
      <c r="D87" s="131" t="s">
        <v>54</v>
      </c>
      <c r="E87" s="131" t="s">
        <v>50</v>
      </c>
      <c r="F87" s="131" t="s">
        <v>114</v>
      </c>
      <c r="G87" s="131" t="s">
        <v>115</v>
      </c>
      <c r="H87" s="131" t="s">
        <v>116</v>
      </c>
      <c r="I87" s="131" t="s">
        <v>117</v>
      </c>
      <c r="J87" s="131" t="s">
        <v>107</v>
      </c>
      <c r="K87" s="132" t="s">
        <v>118</v>
      </c>
      <c r="L87" s="129"/>
      <c r="M87" s="67" t="s">
        <v>119</v>
      </c>
      <c r="N87" s="68" t="s">
        <v>39</v>
      </c>
      <c r="O87" s="68" t="s">
        <v>120</v>
      </c>
      <c r="P87" s="68" t="s">
        <v>121</v>
      </c>
      <c r="Q87" s="68" t="s">
        <v>122</v>
      </c>
      <c r="R87" s="68" t="s">
        <v>123</v>
      </c>
      <c r="S87" s="68" t="s">
        <v>124</v>
      </c>
      <c r="T87" s="69" t="s">
        <v>125</v>
      </c>
    </row>
    <row r="88" spans="2:65" s="1" customFormat="1" ht="29.25" customHeight="1">
      <c r="B88" s="35"/>
      <c r="C88" s="71" t="s">
        <v>108</v>
      </c>
      <c r="J88" s="133">
        <f>BK88</f>
        <v>0</v>
      </c>
      <c r="L88" s="35"/>
      <c r="M88" s="70"/>
      <c r="N88" s="62"/>
      <c r="O88" s="62"/>
      <c r="P88" s="134">
        <f>P89+P99+P115+P133+P162+P189+P199+P208+P336+P352+P391+P425</f>
        <v>0</v>
      </c>
      <c r="Q88" s="62"/>
      <c r="R88" s="134">
        <f>R89+R99+R115+R133+R162+R189+R199+R208+R336+R352+R391+R425</f>
        <v>0</v>
      </c>
      <c r="S88" s="62"/>
      <c r="T88" s="135">
        <f>T89+T99+T115+T133+T162+T189+T199+T208+T336+T352+T391+T425</f>
        <v>0</v>
      </c>
      <c r="AT88" s="21" t="s">
        <v>68</v>
      </c>
      <c r="AU88" s="21" t="s">
        <v>109</v>
      </c>
      <c r="BK88" s="136">
        <f>BK89+BK99+BK115+BK133+BK162+BK189+BK199+BK208+BK336+BK352+BK391+BK425</f>
        <v>0</v>
      </c>
    </row>
    <row r="89" spans="2:65" s="10" customFormat="1" ht="37.35" customHeight="1">
      <c r="B89" s="137"/>
      <c r="D89" s="138" t="s">
        <v>68</v>
      </c>
      <c r="E89" s="139" t="s">
        <v>2038</v>
      </c>
      <c r="F89" s="139" t="s">
        <v>2039</v>
      </c>
      <c r="J89" s="140">
        <f>BK89</f>
        <v>0</v>
      </c>
      <c r="L89" s="137"/>
      <c r="M89" s="141"/>
      <c r="N89" s="142"/>
      <c r="O89" s="142"/>
      <c r="P89" s="143">
        <f>SUM(P90:P98)</f>
        <v>0</v>
      </c>
      <c r="Q89" s="142"/>
      <c r="R89" s="143">
        <f>SUM(R90:R98)</f>
        <v>0</v>
      </c>
      <c r="S89" s="142"/>
      <c r="T89" s="144">
        <f>SUM(T90:T98)</f>
        <v>0</v>
      </c>
      <c r="AR89" s="138" t="s">
        <v>77</v>
      </c>
      <c r="AT89" s="145" t="s">
        <v>68</v>
      </c>
      <c r="AU89" s="145" t="s">
        <v>69</v>
      </c>
      <c r="AY89" s="138" t="s">
        <v>129</v>
      </c>
      <c r="BK89" s="146">
        <f>SUM(BK90:BK98)</f>
        <v>0</v>
      </c>
    </row>
    <row r="90" spans="2:65" s="1" customFormat="1" ht="25.5" customHeight="1">
      <c r="B90" s="149"/>
      <c r="C90" s="172" t="s">
        <v>69</v>
      </c>
      <c r="D90" s="172" t="s">
        <v>235</v>
      </c>
      <c r="E90" s="173" t="s">
        <v>2040</v>
      </c>
      <c r="F90" s="174" t="s">
        <v>2041</v>
      </c>
      <c r="G90" s="175" t="s">
        <v>2042</v>
      </c>
      <c r="H90" s="176">
        <v>1</v>
      </c>
      <c r="I90" s="177"/>
      <c r="J90" s="177">
        <f t="shared" ref="J90:J98" si="0">ROUND(I90*H90,2)</f>
        <v>0</v>
      </c>
      <c r="K90" s="174" t="s">
        <v>5</v>
      </c>
      <c r="L90" s="178"/>
      <c r="M90" s="179" t="s">
        <v>5</v>
      </c>
      <c r="N90" s="180" t="s">
        <v>40</v>
      </c>
      <c r="O90" s="158">
        <v>0</v>
      </c>
      <c r="P90" s="158">
        <f t="shared" ref="P90:P98" si="1">O90*H90</f>
        <v>0</v>
      </c>
      <c r="Q90" s="158">
        <v>0</v>
      </c>
      <c r="R90" s="158">
        <f t="shared" ref="R90:R98" si="2">Q90*H90</f>
        <v>0</v>
      </c>
      <c r="S90" s="158">
        <v>0</v>
      </c>
      <c r="T90" s="159">
        <f t="shared" ref="T90:T98" si="3">S90*H90</f>
        <v>0</v>
      </c>
      <c r="AR90" s="21" t="s">
        <v>221</v>
      </c>
      <c r="AT90" s="21" t="s">
        <v>235</v>
      </c>
      <c r="AU90" s="21" t="s">
        <v>77</v>
      </c>
      <c r="AY90" s="21" t="s">
        <v>129</v>
      </c>
      <c r="BE90" s="160">
        <f t="shared" ref="BE90:BE98" si="4">IF(N90="základní",J90,0)</f>
        <v>0</v>
      </c>
      <c r="BF90" s="160">
        <f t="shared" ref="BF90:BF98" si="5">IF(N90="snížená",J90,0)</f>
        <v>0</v>
      </c>
      <c r="BG90" s="160">
        <f t="shared" ref="BG90:BG98" si="6">IF(N90="zákl. přenesená",J90,0)</f>
        <v>0</v>
      </c>
      <c r="BH90" s="160">
        <f t="shared" ref="BH90:BH98" si="7">IF(N90="sníž. přenesená",J90,0)</f>
        <v>0</v>
      </c>
      <c r="BI90" s="160">
        <f t="shared" ref="BI90:BI98" si="8">IF(N90="nulová",J90,0)</f>
        <v>0</v>
      </c>
      <c r="BJ90" s="21" t="s">
        <v>77</v>
      </c>
      <c r="BK90" s="160">
        <f t="shared" ref="BK90:BK98" si="9">ROUND(I90*H90,2)</f>
        <v>0</v>
      </c>
      <c r="BL90" s="21" t="s">
        <v>128</v>
      </c>
      <c r="BM90" s="21" t="s">
        <v>79</v>
      </c>
    </row>
    <row r="91" spans="2:65" s="1" customFormat="1" ht="16.5" customHeight="1">
      <c r="B91" s="149"/>
      <c r="C91" s="172" t="s">
        <v>69</v>
      </c>
      <c r="D91" s="172" t="s">
        <v>235</v>
      </c>
      <c r="E91" s="173" t="s">
        <v>2043</v>
      </c>
      <c r="F91" s="174" t="s">
        <v>2044</v>
      </c>
      <c r="G91" s="175" t="s">
        <v>224</v>
      </c>
      <c r="H91" s="176">
        <v>0.14099999999999999</v>
      </c>
      <c r="I91" s="177"/>
      <c r="J91" s="177">
        <f t="shared" si="0"/>
        <v>0</v>
      </c>
      <c r="K91" s="174" t="s">
        <v>5</v>
      </c>
      <c r="L91" s="178"/>
      <c r="M91" s="179" t="s">
        <v>5</v>
      </c>
      <c r="N91" s="180" t="s">
        <v>40</v>
      </c>
      <c r="O91" s="158">
        <v>0</v>
      </c>
      <c r="P91" s="158">
        <f t="shared" si="1"/>
        <v>0</v>
      </c>
      <c r="Q91" s="158">
        <v>0</v>
      </c>
      <c r="R91" s="158">
        <f t="shared" si="2"/>
        <v>0</v>
      </c>
      <c r="S91" s="158">
        <v>0</v>
      </c>
      <c r="T91" s="159">
        <f t="shared" si="3"/>
        <v>0</v>
      </c>
      <c r="AR91" s="21" t="s">
        <v>221</v>
      </c>
      <c r="AT91" s="21" t="s">
        <v>235</v>
      </c>
      <c r="AU91" s="21" t="s">
        <v>77</v>
      </c>
      <c r="AY91" s="21" t="s">
        <v>129</v>
      </c>
      <c r="BE91" s="160">
        <f t="shared" si="4"/>
        <v>0</v>
      </c>
      <c r="BF91" s="160">
        <f t="shared" si="5"/>
        <v>0</v>
      </c>
      <c r="BG91" s="160">
        <f t="shared" si="6"/>
        <v>0</v>
      </c>
      <c r="BH91" s="160">
        <f t="shared" si="7"/>
        <v>0</v>
      </c>
      <c r="BI91" s="160">
        <f t="shared" si="8"/>
        <v>0</v>
      </c>
      <c r="BJ91" s="21" t="s">
        <v>77</v>
      </c>
      <c r="BK91" s="160">
        <f t="shared" si="9"/>
        <v>0</v>
      </c>
      <c r="BL91" s="21" t="s">
        <v>128</v>
      </c>
      <c r="BM91" s="21" t="s">
        <v>128</v>
      </c>
    </row>
    <row r="92" spans="2:65" s="1" customFormat="1" ht="16.5" customHeight="1">
      <c r="B92" s="149"/>
      <c r="C92" s="172" t="s">
        <v>69</v>
      </c>
      <c r="D92" s="172" t="s">
        <v>235</v>
      </c>
      <c r="E92" s="173" t="s">
        <v>2045</v>
      </c>
      <c r="F92" s="174" t="s">
        <v>2046</v>
      </c>
      <c r="G92" s="175" t="s">
        <v>224</v>
      </c>
      <c r="H92" s="176">
        <v>4.9000000000000002E-2</v>
      </c>
      <c r="I92" s="177"/>
      <c r="J92" s="177">
        <f t="shared" si="0"/>
        <v>0</v>
      </c>
      <c r="K92" s="174" t="s">
        <v>5</v>
      </c>
      <c r="L92" s="178"/>
      <c r="M92" s="179" t="s">
        <v>5</v>
      </c>
      <c r="N92" s="180" t="s">
        <v>40</v>
      </c>
      <c r="O92" s="158">
        <v>0</v>
      </c>
      <c r="P92" s="158">
        <f t="shared" si="1"/>
        <v>0</v>
      </c>
      <c r="Q92" s="158">
        <v>0</v>
      </c>
      <c r="R92" s="158">
        <f t="shared" si="2"/>
        <v>0</v>
      </c>
      <c r="S92" s="158">
        <v>0</v>
      </c>
      <c r="T92" s="159">
        <f t="shared" si="3"/>
        <v>0</v>
      </c>
      <c r="AR92" s="21" t="s">
        <v>221</v>
      </c>
      <c r="AT92" s="21" t="s">
        <v>235</v>
      </c>
      <c r="AU92" s="21" t="s">
        <v>77</v>
      </c>
      <c r="AY92" s="21" t="s">
        <v>129</v>
      </c>
      <c r="BE92" s="160">
        <f t="shared" si="4"/>
        <v>0</v>
      </c>
      <c r="BF92" s="160">
        <f t="shared" si="5"/>
        <v>0</v>
      </c>
      <c r="BG92" s="160">
        <f t="shared" si="6"/>
        <v>0</v>
      </c>
      <c r="BH92" s="160">
        <f t="shared" si="7"/>
        <v>0</v>
      </c>
      <c r="BI92" s="160">
        <f t="shared" si="8"/>
        <v>0</v>
      </c>
      <c r="BJ92" s="21" t="s">
        <v>77</v>
      </c>
      <c r="BK92" s="160">
        <f t="shared" si="9"/>
        <v>0</v>
      </c>
      <c r="BL92" s="21" t="s">
        <v>128</v>
      </c>
      <c r="BM92" s="21" t="s">
        <v>150</v>
      </c>
    </row>
    <row r="93" spans="2:65" s="1" customFormat="1" ht="16.5" customHeight="1">
      <c r="B93" s="149"/>
      <c r="C93" s="172" t="s">
        <v>69</v>
      </c>
      <c r="D93" s="172" t="s">
        <v>235</v>
      </c>
      <c r="E93" s="173" t="s">
        <v>2047</v>
      </c>
      <c r="F93" s="174" t="s">
        <v>2048</v>
      </c>
      <c r="G93" s="175" t="s">
        <v>2042</v>
      </c>
      <c r="H93" s="176">
        <v>1</v>
      </c>
      <c r="I93" s="177"/>
      <c r="J93" s="177">
        <f t="shared" si="0"/>
        <v>0</v>
      </c>
      <c r="K93" s="174" t="s">
        <v>5</v>
      </c>
      <c r="L93" s="178"/>
      <c r="M93" s="179" t="s">
        <v>5</v>
      </c>
      <c r="N93" s="180" t="s">
        <v>40</v>
      </c>
      <c r="O93" s="158">
        <v>0</v>
      </c>
      <c r="P93" s="158">
        <f t="shared" si="1"/>
        <v>0</v>
      </c>
      <c r="Q93" s="158">
        <v>0</v>
      </c>
      <c r="R93" s="158">
        <f t="shared" si="2"/>
        <v>0</v>
      </c>
      <c r="S93" s="158">
        <v>0</v>
      </c>
      <c r="T93" s="159">
        <f t="shared" si="3"/>
        <v>0</v>
      </c>
      <c r="AR93" s="21" t="s">
        <v>221</v>
      </c>
      <c r="AT93" s="21" t="s">
        <v>235</v>
      </c>
      <c r="AU93" s="21" t="s">
        <v>77</v>
      </c>
      <c r="AY93" s="21" t="s">
        <v>129</v>
      </c>
      <c r="BE93" s="160">
        <f t="shared" si="4"/>
        <v>0</v>
      </c>
      <c r="BF93" s="160">
        <f t="shared" si="5"/>
        <v>0</v>
      </c>
      <c r="BG93" s="160">
        <f t="shared" si="6"/>
        <v>0</v>
      </c>
      <c r="BH93" s="160">
        <f t="shared" si="7"/>
        <v>0</v>
      </c>
      <c r="BI93" s="160">
        <f t="shared" si="8"/>
        <v>0</v>
      </c>
      <c r="BJ93" s="21" t="s">
        <v>77</v>
      </c>
      <c r="BK93" s="160">
        <f t="shared" si="9"/>
        <v>0</v>
      </c>
      <c r="BL93" s="21" t="s">
        <v>128</v>
      </c>
      <c r="BM93" s="21" t="s">
        <v>221</v>
      </c>
    </row>
    <row r="94" spans="2:65" s="1" customFormat="1" ht="16.5" customHeight="1">
      <c r="B94" s="149"/>
      <c r="C94" s="150" t="s">
        <v>69</v>
      </c>
      <c r="D94" s="150" t="s">
        <v>131</v>
      </c>
      <c r="E94" s="151" t="s">
        <v>2049</v>
      </c>
      <c r="F94" s="152" t="s">
        <v>2050</v>
      </c>
      <c r="G94" s="153" t="s">
        <v>2042</v>
      </c>
      <c r="H94" s="154">
        <v>1</v>
      </c>
      <c r="I94" s="155"/>
      <c r="J94" s="155">
        <f t="shared" si="0"/>
        <v>0</v>
      </c>
      <c r="K94" s="152" t="s">
        <v>5</v>
      </c>
      <c r="L94" s="35"/>
      <c r="M94" s="156" t="s">
        <v>5</v>
      </c>
      <c r="N94" s="157" t="s">
        <v>40</v>
      </c>
      <c r="O94" s="158">
        <v>0</v>
      </c>
      <c r="P94" s="158">
        <f t="shared" si="1"/>
        <v>0</v>
      </c>
      <c r="Q94" s="158">
        <v>0</v>
      </c>
      <c r="R94" s="158">
        <f t="shared" si="2"/>
        <v>0</v>
      </c>
      <c r="S94" s="158">
        <v>0</v>
      </c>
      <c r="T94" s="159">
        <f t="shared" si="3"/>
        <v>0</v>
      </c>
      <c r="AR94" s="21" t="s">
        <v>128</v>
      </c>
      <c r="AT94" s="21" t="s">
        <v>131</v>
      </c>
      <c r="AU94" s="21" t="s">
        <v>77</v>
      </c>
      <c r="AY94" s="21" t="s">
        <v>129</v>
      </c>
      <c r="BE94" s="160">
        <f t="shared" si="4"/>
        <v>0</v>
      </c>
      <c r="BF94" s="160">
        <f t="shared" si="5"/>
        <v>0</v>
      </c>
      <c r="BG94" s="160">
        <f t="shared" si="6"/>
        <v>0</v>
      </c>
      <c r="BH94" s="160">
        <f t="shared" si="7"/>
        <v>0</v>
      </c>
      <c r="BI94" s="160">
        <f t="shared" si="8"/>
        <v>0</v>
      </c>
      <c r="BJ94" s="21" t="s">
        <v>77</v>
      </c>
      <c r="BK94" s="160">
        <f t="shared" si="9"/>
        <v>0</v>
      </c>
      <c r="BL94" s="21" t="s">
        <v>128</v>
      </c>
      <c r="BM94" s="21" t="s">
        <v>80</v>
      </c>
    </row>
    <row r="95" spans="2:65" s="1" customFormat="1" ht="16.5" customHeight="1">
      <c r="B95" s="149"/>
      <c r="C95" s="150" t="s">
        <v>69</v>
      </c>
      <c r="D95" s="150" t="s">
        <v>131</v>
      </c>
      <c r="E95" s="151" t="s">
        <v>2051</v>
      </c>
      <c r="F95" s="152" t="s">
        <v>2052</v>
      </c>
      <c r="G95" s="153" t="s">
        <v>2042</v>
      </c>
      <c r="H95" s="154">
        <v>1</v>
      </c>
      <c r="I95" s="155"/>
      <c r="J95" s="155">
        <f t="shared" si="0"/>
        <v>0</v>
      </c>
      <c r="K95" s="152" t="s">
        <v>5</v>
      </c>
      <c r="L95" s="35"/>
      <c r="M95" s="156" t="s">
        <v>5</v>
      </c>
      <c r="N95" s="157" t="s">
        <v>40</v>
      </c>
      <c r="O95" s="158">
        <v>0</v>
      </c>
      <c r="P95" s="158">
        <f t="shared" si="1"/>
        <v>0</v>
      </c>
      <c r="Q95" s="158">
        <v>0</v>
      </c>
      <c r="R95" s="158">
        <f t="shared" si="2"/>
        <v>0</v>
      </c>
      <c r="S95" s="158">
        <v>0</v>
      </c>
      <c r="T95" s="159">
        <f t="shared" si="3"/>
        <v>0</v>
      </c>
      <c r="AR95" s="21" t="s">
        <v>128</v>
      </c>
      <c r="AT95" s="21" t="s">
        <v>131</v>
      </c>
      <c r="AU95" s="21" t="s">
        <v>77</v>
      </c>
      <c r="AY95" s="21" t="s">
        <v>129</v>
      </c>
      <c r="BE95" s="160">
        <f t="shared" si="4"/>
        <v>0</v>
      </c>
      <c r="BF95" s="160">
        <f t="shared" si="5"/>
        <v>0</v>
      </c>
      <c r="BG95" s="160">
        <f t="shared" si="6"/>
        <v>0</v>
      </c>
      <c r="BH95" s="160">
        <f t="shared" si="7"/>
        <v>0</v>
      </c>
      <c r="BI95" s="160">
        <f t="shared" si="8"/>
        <v>0</v>
      </c>
      <c r="BJ95" s="21" t="s">
        <v>77</v>
      </c>
      <c r="BK95" s="160">
        <f t="shared" si="9"/>
        <v>0</v>
      </c>
      <c r="BL95" s="21" t="s">
        <v>128</v>
      </c>
      <c r="BM95" s="21" t="s">
        <v>248</v>
      </c>
    </row>
    <row r="96" spans="2:65" s="1" customFormat="1" ht="16.5" customHeight="1">
      <c r="B96" s="149"/>
      <c r="C96" s="150" t="s">
        <v>69</v>
      </c>
      <c r="D96" s="150" t="s">
        <v>131</v>
      </c>
      <c r="E96" s="151" t="s">
        <v>2053</v>
      </c>
      <c r="F96" s="152" t="s">
        <v>2054</v>
      </c>
      <c r="G96" s="153" t="s">
        <v>2042</v>
      </c>
      <c r="H96" s="154">
        <v>1</v>
      </c>
      <c r="I96" s="155"/>
      <c r="J96" s="155">
        <f t="shared" si="0"/>
        <v>0</v>
      </c>
      <c r="K96" s="152" t="s">
        <v>5</v>
      </c>
      <c r="L96" s="35"/>
      <c r="M96" s="156" t="s">
        <v>5</v>
      </c>
      <c r="N96" s="157" t="s">
        <v>40</v>
      </c>
      <c r="O96" s="158">
        <v>0</v>
      </c>
      <c r="P96" s="158">
        <f t="shared" si="1"/>
        <v>0</v>
      </c>
      <c r="Q96" s="158">
        <v>0</v>
      </c>
      <c r="R96" s="158">
        <f t="shared" si="2"/>
        <v>0</v>
      </c>
      <c r="S96" s="158">
        <v>0</v>
      </c>
      <c r="T96" s="159">
        <f t="shared" si="3"/>
        <v>0</v>
      </c>
      <c r="AR96" s="21" t="s">
        <v>128</v>
      </c>
      <c r="AT96" s="21" t="s">
        <v>131</v>
      </c>
      <c r="AU96" s="21" t="s">
        <v>77</v>
      </c>
      <c r="AY96" s="21" t="s">
        <v>129</v>
      </c>
      <c r="BE96" s="160">
        <f t="shared" si="4"/>
        <v>0</v>
      </c>
      <c r="BF96" s="160">
        <f t="shared" si="5"/>
        <v>0</v>
      </c>
      <c r="BG96" s="160">
        <f t="shared" si="6"/>
        <v>0</v>
      </c>
      <c r="BH96" s="160">
        <f t="shared" si="7"/>
        <v>0</v>
      </c>
      <c r="BI96" s="160">
        <f t="shared" si="8"/>
        <v>0</v>
      </c>
      <c r="BJ96" s="21" t="s">
        <v>77</v>
      </c>
      <c r="BK96" s="160">
        <f t="shared" si="9"/>
        <v>0</v>
      </c>
      <c r="BL96" s="21" t="s">
        <v>128</v>
      </c>
      <c r="BM96" s="21" t="s">
        <v>263</v>
      </c>
    </row>
    <row r="97" spans="2:65" s="1" customFormat="1" ht="16.5" customHeight="1">
      <c r="B97" s="149"/>
      <c r="C97" s="150" t="s">
        <v>69</v>
      </c>
      <c r="D97" s="150" t="s">
        <v>131</v>
      </c>
      <c r="E97" s="151" t="s">
        <v>2055</v>
      </c>
      <c r="F97" s="152" t="s">
        <v>2056</v>
      </c>
      <c r="G97" s="153" t="s">
        <v>187</v>
      </c>
      <c r="H97" s="154">
        <v>0.52</v>
      </c>
      <c r="I97" s="155"/>
      <c r="J97" s="155">
        <f t="shared" si="0"/>
        <v>0</v>
      </c>
      <c r="K97" s="152" t="s">
        <v>188</v>
      </c>
      <c r="L97" s="35"/>
      <c r="M97" s="156" t="s">
        <v>5</v>
      </c>
      <c r="N97" s="157" t="s">
        <v>40</v>
      </c>
      <c r="O97" s="158">
        <v>0</v>
      </c>
      <c r="P97" s="158">
        <f t="shared" si="1"/>
        <v>0</v>
      </c>
      <c r="Q97" s="158">
        <v>0</v>
      </c>
      <c r="R97" s="158">
        <f t="shared" si="2"/>
        <v>0</v>
      </c>
      <c r="S97" s="158">
        <v>0</v>
      </c>
      <c r="T97" s="159">
        <f t="shared" si="3"/>
        <v>0</v>
      </c>
      <c r="AR97" s="21" t="s">
        <v>128</v>
      </c>
      <c r="AT97" s="21" t="s">
        <v>131</v>
      </c>
      <c r="AU97" s="21" t="s">
        <v>77</v>
      </c>
      <c r="AY97" s="21" t="s">
        <v>129</v>
      </c>
      <c r="BE97" s="160">
        <f t="shared" si="4"/>
        <v>0</v>
      </c>
      <c r="BF97" s="160">
        <f t="shared" si="5"/>
        <v>0</v>
      </c>
      <c r="BG97" s="160">
        <f t="shared" si="6"/>
        <v>0</v>
      </c>
      <c r="BH97" s="160">
        <f t="shared" si="7"/>
        <v>0</v>
      </c>
      <c r="BI97" s="160">
        <f t="shared" si="8"/>
        <v>0</v>
      </c>
      <c r="BJ97" s="21" t="s">
        <v>77</v>
      </c>
      <c r="BK97" s="160">
        <f t="shared" si="9"/>
        <v>0</v>
      </c>
      <c r="BL97" s="21" t="s">
        <v>128</v>
      </c>
      <c r="BM97" s="21" t="s">
        <v>271</v>
      </c>
    </row>
    <row r="98" spans="2:65" s="1" customFormat="1" ht="16.5" customHeight="1">
      <c r="B98" s="149"/>
      <c r="C98" s="150" t="s">
        <v>69</v>
      </c>
      <c r="D98" s="150" t="s">
        <v>131</v>
      </c>
      <c r="E98" s="151" t="s">
        <v>2057</v>
      </c>
      <c r="F98" s="152" t="s">
        <v>2058</v>
      </c>
      <c r="G98" s="153" t="s">
        <v>187</v>
      </c>
      <c r="H98" s="154">
        <v>0.54</v>
      </c>
      <c r="I98" s="155"/>
      <c r="J98" s="155">
        <f t="shared" si="0"/>
        <v>0</v>
      </c>
      <c r="K98" s="152" t="s">
        <v>188</v>
      </c>
      <c r="L98" s="35"/>
      <c r="M98" s="156" t="s">
        <v>5</v>
      </c>
      <c r="N98" s="157" t="s">
        <v>40</v>
      </c>
      <c r="O98" s="158">
        <v>0</v>
      </c>
      <c r="P98" s="158">
        <f t="shared" si="1"/>
        <v>0</v>
      </c>
      <c r="Q98" s="158">
        <v>0</v>
      </c>
      <c r="R98" s="158">
        <f t="shared" si="2"/>
        <v>0</v>
      </c>
      <c r="S98" s="158">
        <v>0</v>
      </c>
      <c r="T98" s="159">
        <f t="shared" si="3"/>
        <v>0</v>
      </c>
      <c r="AR98" s="21" t="s">
        <v>128</v>
      </c>
      <c r="AT98" s="21" t="s">
        <v>131</v>
      </c>
      <c r="AU98" s="21" t="s">
        <v>77</v>
      </c>
      <c r="AY98" s="21" t="s">
        <v>129</v>
      </c>
      <c r="BE98" s="160">
        <f t="shared" si="4"/>
        <v>0</v>
      </c>
      <c r="BF98" s="160">
        <f t="shared" si="5"/>
        <v>0</v>
      </c>
      <c r="BG98" s="160">
        <f t="shared" si="6"/>
        <v>0</v>
      </c>
      <c r="BH98" s="160">
        <f t="shared" si="7"/>
        <v>0</v>
      </c>
      <c r="BI98" s="160">
        <f t="shared" si="8"/>
        <v>0</v>
      </c>
      <c r="BJ98" s="21" t="s">
        <v>77</v>
      </c>
      <c r="BK98" s="160">
        <f t="shared" si="9"/>
        <v>0</v>
      </c>
      <c r="BL98" s="21" t="s">
        <v>128</v>
      </c>
      <c r="BM98" s="21" t="s">
        <v>281</v>
      </c>
    </row>
    <row r="99" spans="2:65" s="10" customFormat="1" ht="37.35" customHeight="1">
      <c r="B99" s="137"/>
      <c r="D99" s="138" t="s">
        <v>68</v>
      </c>
      <c r="E99" s="139" t="s">
        <v>2059</v>
      </c>
      <c r="F99" s="139" t="s">
        <v>2060</v>
      </c>
      <c r="J99" s="140">
        <f>BK99</f>
        <v>0</v>
      </c>
      <c r="L99" s="137"/>
      <c r="M99" s="141"/>
      <c r="N99" s="142"/>
      <c r="O99" s="142"/>
      <c r="P99" s="143">
        <f>SUM(P100:P114)</f>
        <v>0</v>
      </c>
      <c r="Q99" s="142"/>
      <c r="R99" s="143">
        <f>SUM(R100:R114)</f>
        <v>0</v>
      </c>
      <c r="S99" s="142"/>
      <c r="T99" s="144">
        <f>SUM(T100:T114)</f>
        <v>0</v>
      </c>
      <c r="AR99" s="138" t="s">
        <v>77</v>
      </c>
      <c r="AT99" s="145" t="s">
        <v>68</v>
      </c>
      <c r="AU99" s="145" t="s">
        <v>69</v>
      </c>
      <c r="AY99" s="138" t="s">
        <v>129</v>
      </c>
      <c r="BK99" s="146">
        <f>SUM(BK100:BK114)</f>
        <v>0</v>
      </c>
    </row>
    <row r="100" spans="2:65" s="1" customFormat="1" ht="16.5" customHeight="1">
      <c r="B100" s="149"/>
      <c r="C100" s="172" t="s">
        <v>69</v>
      </c>
      <c r="D100" s="172" t="s">
        <v>235</v>
      </c>
      <c r="E100" s="173" t="s">
        <v>2061</v>
      </c>
      <c r="F100" s="174" t="s">
        <v>2044</v>
      </c>
      <c r="G100" s="175" t="s">
        <v>224</v>
      </c>
      <c r="H100" s="176">
        <v>0.27</v>
      </c>
      <c r="I100" s="177"/>
      <c r="J100" s="177">
        <f t="shared" ref="J100:J114" si="10">ROUND(I100*H100,2)</f>
        <v>0</v>
      </c>
      <c r="K100" s="174" t="s">
        <v>5</v>
      </c>
      <c r="L100" s="178"/>
      <c r="M100" s="179" t="s">
        <v>5</v>
      </c>
      <c r="N100" s="180" t="s">
        <v>40</v>
      </c>
      <c r="O100" s="158">
        <v>0</v>
      </c>
      <c r="P100" s="158">
        <f t="shared" ref="P100:P114" si="11">O100*H100</f>
        <v>0</v>
      </c>
      <c r="Q100" s="158">
        <v>0</v>
      </c>
      <c r="R100" s="158">
        <f t="shared" ref="R100:R114" si="12">Q100*H100</f>
        <v>0</v>
      </c>
      <c r="S100" s="158">
        <v>0</v>
      </c>
      <c r="T100" s="159">
        <f t="shared" ref="T100:T114" si="13">S100*H100</f>
        <v>0</v>
      </c>
      <c r="AR100" s="21" t="s">
        <v>221</v>
      </c>
      <c r="AT100" s="21" t="s">
        <v>235</v>
      </c>
      <c r="AU100" s="21" t="s">
        <v>77</v>
      </c>
      <c r="AY100" s="21" t="s">
        <v>129</v>
      </c>
      <c r="BE100" s="160">
        <f t="shared" ref="BE100:BE114" si="14">IF(N100="základní",J100,0)</f>
        <v>0</v>
      </c>
      <c r="BF100" s="160">
        <f t="shared" ref="BF100:BF114" si="15">IF(N100="snížená",J100,0)</f>
        <v>0</v>
      </c>
      <c r="BG100" s="160">
        <f t="shared" ref="BG100:BG114" si="16">IF(N100="zákl. přenesená",J100,0)</f>
        <v>0</v>
      </c>
      <c r="BH100" s="160">
        <f t="shared" ref="BH100:BH114" si="17">IF(N100="sníž. přenesená",J100,0)</f>
        <v>0</v>
      </c>
      <c r="BI100" s="160">
        <f t="shared" ref="BI100:BI114" si="18">IF(N100="nulová",J100,0)</f>
        <v>0</v>
      </c>
      <c r="BJ100" s="21" t="s">
        <v>77</v>
      </c>
      <c r="BK100" s="160">
        <f t="shared" ref="BK100:BK114" si="19">ROUND(I100*H100,2)</f>
        <v>0</v>
      </c>
      <c r="BL100" s="21" t="s">
        <v>128</v>
      </c>
      <c r="BM100" s="21" t="s">
        <v>83</v>
      </c>
    </row>
    <row r="101" spans="2:65" s="1" customFormat="1" ht="16.5" customHeight="1">
      <c r="B101" s="149"/>
      <c r="C101" s="172" t="s">
        <v>69</v>
      </c>
      <c r="D101" s="172" t="s">
        <v>235</v>
      </c>
      <c r="E101" s="173" t="s">
        <v>2062</v>
      </c>
      <c r="F101" s="174" t="s">
        <v>2046</v>
      </c>
      <c r="G101" s="175" t="s">
        <v>224</v>
      </c>
      <c r="H101" s="176">
        <v>9.6000000000000002E-2</v>
      </c>
      <c r="I101" s="177"/>
      <c r="J101" s="177">
        <f t="shared" si="10"/>
        <v>0</v>
      </c>
      <c r="K101" s="174" t="s">
        <v>5</v>
      </c>
      <c r="L101" s="178"/>
      <c r="M101" s="179" t="s">
        <v>5</v>
      </c>
      <c r="N101" s="180" t="s">
        <v>40</v>
      </c>
      <c r="O101" s="158">
        <v>0</v>
      </c>
      <c r="P101" s="158">
        <f t="shared" si="11"/>
        <v>0</v>
      </c>
      <c r="Q101" s="158">
        <v>0</v>
      </c>
      <c r="R101" s="158">
        <f t="shared" si="12"/>
        <v>0</v>
      </c>
      <c r="S101" s="158">
        <v>0</v>
      </c>
      <c r="T101" s="159">
        <f t="shared" si="13"/>
        <v>0</v>
      </c>
      <c r="AR101" s="21" t="s">
        <v>221</v>
      </c>
      <c r="AT101" s="21" t="s">
        <v>235</v>
      </c>
      <c r="AU101" s="21" t="s">
        <v>77</v>
      </c>
      <c r="AY101" s="21" t="s">
        <v>129</v>
      </c>
      <c r="BE101" s="160">
        <f t="shared" si="14"/>
        <v>0</v>
      </c>
      <c r="BF101" s="160">
        <f t="shared" si="15"/>
        <v>0</v>
      </c>
      <c r="BG101" s="160">
        <f t="shared" si="16"/>
        <v>0</v>
      </c>
      <c r="BH101" s="160">
        <f t="shared" si="17"/>
        <v>0</v>
      </c>
      <c r="BI101" s="160">
        <f t="shared" si="18"/>
        <v>0</v>
      </c>
      <c r="BJ101" s="21" t="s">
        <v>77</v>
      </c>
      <c r="BK101" s="160">
        <f t="shared" si="19"/>
        <v>0</v>
      </c>
      <c r="BL101" s="21" t="s">
        <v>128</v>
      </c>
      <c r="BM101" s="21" t="s">
        <v>306</v>
      </c>
    </row>
    <row r="102" spans="2:65" s="1" customFormat="1" ht="25.5" customHeight="1">
      <c r="B102" s="149"/>
      <c r="C102" s="172" t="s">
        <v>69</v>
      </c>
      <c r="D102" s="172" t="s">
        <v>235</v>
      </c>
      <c r="E102" s="173" t="s">
        <v>2063</v>
      </c>
      <c r="F102" s="174" t="s">
        <v>2064</v>
      </c>
      <c r="G102" s="175" t="s">
        <v>2042</v>
      </c>
      <c r="H102" s="176">
        <v>1</v>
      </c>
      <c r="I102" s="177"/>
      <c r="J102" s="177">
        <f t="shared" si="10"/>
        <v>0</v>
      </c>
      <c r="K102" s="174" t="s">
        <v>5</v>
      </c>
      <c r="L102" s="178"/>
      <c r="M102" s="179" t="s">
        <v>5</v>
      </c>
      <c r="N102" s="180" t="s">
        <v>40</v>
      </c>
      <c r="O102" s="158">
        <v>0</v>
      </c>
      <c r="P102" s="158">
        <f t="shared" si="11"/>
        <v>0</v>
      </c>
      <c r="Q102" s="158">
        <v>0</v>
      </c>
      <c r="R102" s="158">
        <f t="shared" si="12"/>
        <v>0</v>
      </c>
      <c r="S102" s="158">
        <v>0</v>
      </c>
      <c r="T102" s="159">
        <f t="shared" si="13"/>
        <v>0</v>
      </c>
      <c r="AR102" s="21" t="s">
        <v>221</v>
      </c>
      <c r="AT102" s="21" t="s">
        <v>235</v>
      </c>
      <c r="AU102" s="21" t="s">
        <v>77</v>
      </c>
      <c r="AY102" s="21" t="s">
        <v>129</v>
      </c>
      <c r="BE102" s="160">
        <f t="shared" si="14"/>
        <v>0</v>
      </c>
      <c r="BF102" s="160">
        <f t="shared" si="15"/>
        <v>0</v>
      </c>
      <c r="BG102" s="160">
        <f t="shared" si="16"/>
        <v>0</v>
      </c>
      <c r="BH102" s="160">
        <f t="shared" si="17"/>
        <v>0</v>
      </c>
      <c r="BI102" s="160">
        <f t="shared" si="18"/>
        <v>0</v>
      </c>
      <c r="BJ102" s="21" t="s">
        <v>77</v>
      </c>
      <c r="BK102" s="160">
        <f t="shared" si="19"/>
        <v>0</v>
      </c>
      <c r="BL102" s="21" t="s">
        <v>128</v>
      </c>
      <c r="BM102" s="21" t="s">
        <v>314</v>
      </c>
    </row>
    <row r="103" spans="2:65" s="1" customFormat="1" ht="16.5" customHeight="1">
      <c r="B103" s="149"/>
      <c r="C103" s="172" t="s">
        <v>69</v>
      </c>
      <c r="D103" s="172" t="s">
        <v>235</v>
      </c>
      <c r="E103" s="173" t="s">
        <v>2065</v>
      </c>
      <c r="F103" s="174" t="s">
        <v>2066</v>
      </c>
      <c r="G103" s="175" t="s">
        <v>2042</v>
      </c>
      <c r="H103" s="176">
        <v>1</v>
      </c>
      <c r="I103" s="177"/>
      <c r="J103" s="177">
        <f t="shared" si="10"/>
        <v>0</v>
      </c>
      <c r="K103" s="174" t="s">
        <v>5</v>
      </c>
      <c r="L103" s="178"/>
      <c r="M103" s="179" t="s">
        <v>5</v>
      </c>
      <c r="N103" s="180" t="s">
        <v>40</v>
      </c>
      <c r="O103" s="158">
        <v>0</v>
      </c>
      <c r="P103" s="158">
        <f t="shared" si="11"/>
        <v>0</v>
      </c>
      <c r="Q103" s="158">
        <v>0</v>
      </c>
      <c r="R103" s="158">
        <f t="shared" si="12"/>
        <v>0</v>
      </c>
      <c r="S103" s="158">
        <v>0</v>
      </c>
      <c r="T103" s="159">
        <f t="shared" si="13"/>
        <v>0</v>
      </c>
      <c r="AR103" s="21" t="s">
        <v>221</v>
      </c>
      <c r="AT103" s="21" t="s">
        <v>235</v>
      </c>
      <c r="AU103" s="21" t="s">
        <v>77</v>
      </c>
      <c r="AY103" s="21" t="s">
        <v>129</v>
      </c>
      <c r="BE103" s="160">
        <f t="shared" si="14"/>
        <v>0</v>
      </c>
      <c r="BF103" s="160">
        <f t="shared" si="15"/>
        <v>0</v>
      </c>
      <c r="BG103" s="160">
        <f t="shared" si="16"/>
        <v>0</v>
      </c>
      <c r="BH103" s="160">
        <f t="shared" si="17"/>
        <v>0</v>
      </c>
      <c r="BI103" s="160">
        <f t="shared" si="18"/>
        <v>0</v>
      </c>
      <c r="BJ103" s="21" t="s">
        <v>77</v>
      </c>
      <c r="BK103" s="160">
        <f t="shared" si="19"/>
        <v>0</v>
      </c>
      <c r="BL103" s="21" t="s">
        <v>128</v>
      </c>
      <c r="BM103" s="21" t="s">
        <v>323</v>
      </c>
    </row>
    <row r="104" spans="2:65" s="1" customFormat="1" ht="16.5" customHeight="1">
      <c r="B104" s="149"/>
      <c r="C104" s="172" t="s">
        <v>69</v>
      </c>
      <c r="D104" s="172" t="s">
        <v>235</v>
      </c>
      <c r="E104" s="173" t="s">
        <v>2067</v>
      </c>
      <c r="F104" s="174" t="s">
        <v>2068</v>
      </c>
      <c r="G104" s="175" t="s">
        <v>2042</v>
      </c>
      <c r="H104" s="176">
        <v>2</v>
      </c>
      <c r="I104" s="177"/>
      <c r="J104" s="177">
        <f t="shared" si="10"/>
        <v>0</v>
      </c>
      <c r="K104" s="174" t="s">
        <v>5</v>
      </c>
      <c r="L104" s="178"/>
      <c r="M104" s="179" t="s">
        <v>5</v>
      </c>
      <c r="N104" s="180" t="s">
        <v>40</v>
      </c>
      <c r="O104" s="158">
        <v>0</v>
      </c>
      <c r="P104" s="158">
        <f t="shared" si="11"/>
        <v>0</v>
      </c>
      <c r="Q104" s="158">
        <v>0</v>
      </c>
      <c r="R104" s="158">
        <f t="shared" si="12"/>
        <v>0</v>
      </c>
      <c r="S104" s="158">
        <v>0</v>
      </c>
      <c r="T104" s="159">
        <f t="shared" si="13"/>
        <v>0</v>
      </c>
      <c r="AR104" s="21" t="s">
        <v>221</v>
      </c>
      <c r="AT104" s="21" t="s">
        <v>235</v>
      </c>
      <c r="AU104" s="21" t="s">
        <v>77</v>
      </c>
      <c r="AY104" s="21" t="s">
        <v>129</v>
      </c>
      <c r="BE104" s="160">
        <f t="shared" si="14"/>
        <v>0</v>
      </c>
      <c r="BF104" s="160">
        <f t="shared" si="15"/>
        <v>0</v>
      </c>
      <c r="BG104" s="160">
        <f t="shared" si="16"/>
        <v>0</v>
      </c>
      <c r="BH104" s="160">
        <f t="shared" si="17"/>
        <v>0</v>
      </c>
      <c r="BI104" s="160">
        <f t="shared" si="18"/>
        <v>0</v>
      </c>
      <c r="BJ104" s="21" t="s">
        <v>77</v>
      </c>
      <c r="BK104" s="160">
        <f t="shared" si="19"/>
        <v>0</v>
      </c>
      <c r="BL104" s="21" t="s">
        <v>128</v>
      </c>
      <c r="BM104" s="21" t="s">
        <v>331</v>
      </c>
    </row>
    <row r="105" spans="2:65" s="1" customFormat="1" ht="16.5" customHeight="1">
      <c r="B105" s="149"/>
      <c r="C105" s="172" t="s">
        <v>69</v>
      </c>
      <c r="D105" s="172" t="s">
        <v>235</v>
      </c>
      <c r="E105" s="173" t="s">
        <v>2069</v>
      </c>
      <c r="F105" s="174" t="s">
        <v>2070</v>
      </c>
      <c r="G105" s="175" t="s">
        <v>2042</v>
      </c>
      <c r="H105" s="176">
        <v>2</v>
      </c>
      <c r="I105" s="177"/>
      <c r="J105" s="177">
        <f t="shared" si="10"/>
        <v>0</v>
      </c>
      <c r="K105" s="174" t="s">
        <v>5</v>
      </c>
      <c r="L105" s="178"/>
      <c r="M105" s="179" t="s">
        <v>5</v>
      </c>
      <c r="N105" s="180" t="s">
        <v>40</v>
      </c>
      <c r="O105" s="158">
        <v>0</v>
      </c>
      <c r="P105" s="158">
        <f t="shared" si="11"/>
        <v>0</v>
      </c>
      <c r="Q105" s="158">
        <v>0</v>
      </c>
      <c r="R105" s="158">
        <f t="shared" si="12"/>
        <v>0</v>
      </c>
      <c r="S105" s="158">
        <v>0</v>
      </c>
      <c r="T105" s="159">
        <f t="shared" si="13"/>
        <v>0</v>
      </c>
      <c r="AR105" s="21" t="s">
        <v>221</v>
      </c>
      <c r="AT105" s="21" t="s">
        <v>235</v>
      </c>
      <c r="AU105" s="21" t="s">
        <v>77</v>
      </c>
      <c r="AY105" s="21" t="s">
        <v>129</v>
      </c>
      <c r="BE105" s="160">
        <f t="shared" si="14"/>
        <v>0</v>
      </c>
      <c r="BF105" s="160">
        <f t="shared" si="15"/>
        <v>0</v>
      </c>
      <c r="BG105" s="160">
        <f t="shared" si="16"/>
        <v>0</v>
      </c>
      <c r="BH105" s="160">
        <f t="shared" si="17"/>
        <v>0</v>
      </c>
      <c r="BI105" s="160">
        <f t="shared" si="18"/>
        <v>0</v>
      </c>
      <c r="BJ105" s="21" t="s">
        <v>77</v>
      </c>
      <c r="BK105" s="160">
        <f t="shared" si="19"/>
        <v>0</v>
      </c>
      <c r="BL105" s="21" t="s">
        <v>128</v>
      </c>
      <c r="BM105" s="21" t="s">
        <v>86</v>
      </c>
    </row>
    <row r="106" spans="2:65" s="1" customFormat="1" ht="16.5" customHeight="1">
      <c r="B106" s="149"/>
      <c r="C106" s="172" t="s">
        <v>69</v>
      </c>
      <c r="D106" s="172" t="s">
        <v>235</v>
      </c>
      <c r="E106" s="173" t="s">
        <v>2071</v>
      </c>
      <c r="F106" s="174" t="s">
        <v>2072</v>
      </c>
      <c r="G106" s="175" t="s">
        <v>2042</v>
      </c>
      <c r="H106" s="176">
        <v>1</v>
      </c>
      <c r="I106" s="177"/>
      <c r="J106" s="177">
        <f t="shared" si="10"/>
        <v>0</v>
      </c>
      <c r="K106" s="174" t="s">
        <v>5</v>
      </c>
      <c r="L106" s="178"/>
      <c r="M106" s="179" t="s">
        <v>5</v>
      </c>
      <c r="N106" s="180" t="s">
        <v>40</v>
      </c>
      <c r="O106" s="158">
        <v>0</v>
      </c>
      <c r="P106" s="158">
        <f t="shared" si="11"/>
        <v>0</v>
      </c>
      <c r="Q106" s="158">
        <v>0</v>
      </c>
      <c r="R106" s="158">
        <f t="shared" si="12"/>
        <v>0</v>
      </c>
      <c r="S106" s="158">
        <v>0</v>
      </c>
      <c r="T106" s="159">
        <f t="shared" si="13"/>
        <v>0</v>
      </c>
      <c r="AR106" s="21" t="s">
        <v>221</v>
      </c>
      <c r="AT106" s="21" t="s">
        <v>235</v>
      </c>
      <c r="AU106" s="21" t="s">
        <v>77</v>
      </c>
      <c r="AY106" s="21" t="s">
        <v>129</v>
      </c>
      <c r="BE106" s="160">
        <f t="shared" si="14"/>
        <v>0</v>
      </c>
      <c r="BF106" s="160">
        <f t="shared" si="15"/>
        <v>0</v>
      </c>
      <c r="BG106" s="160">
        <f t="shared" si="16"/>
        <v>0</v>
      </c>
      <c r="BH106" s="160">
        <f t="shared" si="17"/>
        <v>0</v>
      </c>
      <c r="BI106" s="160">
        <f t="shared" si="18"/>
        <v>0</v>
      </c>
      <c r="BJ106" s="21" t="s">
        <v>77</v>
      </c>
      <c r="BK106" s="160">
        <f t="shared" si="19"/>
        <v>0</v>
      </c>
      <c r="BL106" s="21" t="s">
        <v>128</v>
      </c>
      <c r="BM106" s="21" t="s">
        <v>350</v>
      </c>
    </row>
    <row r="107" spans="2:65" s="1" customFormat="1" ht="16.5" customHeight="1">
      <c r="B107" s="149"/>
      <c r="C107" s="150" t="s">
        <v>69</v>
      </c>
      <c r="D107" s="150" t="s">
        <v>131</v>
      </c>
      <c r="E107" s="151" t="s">
        <v>2073</v>
      </c>
      <c r="F107" s="152" t="s">
        <v>2074</v>
      </c>
      <c r="G107" s="153" t="s">
        <v>2042</v>
      </c>
      <c r="H107" s="154">
        <v>1</v>
      </c>
      <c r="I107" s="155"/>
      <c r="J107" s="155">
        <f t="shared" si="10"/>
        <v>0</v>
      </c>
      <c r="K107" s="152" t="s">
        <v>5</v>
      </c>
      <c r="L107" s="35"/>
      <c r="M107" s="156" t="s">
        <v>5</v>
      </c>
      <c r="N107" s="157" t="s">
        <v>40</v>
      </c>
      <c r="O107" s="158">
        <v>0</v>
      </c>
      <c r="P107" s="158">
        <f t="shared" si="11"/>
        <v>0</v>
      </c>
      <c r="Q107" s="158">
        <v>0</v>
      </c>
      <c r="R107" s="158">
        <f t="shared" si="12"/>
        <v>0</v>
      </c>
      <c r="S107" s="158">
        <v>0</v>
      </c>
      <c r="T107" s="159">
        <f t="shared" si="13"/>
        <v>0</v>
      </c>
      <c r="AR107" s="21" t="s">
        <v>128</v>
      </c>
      <c r="AT107" s="21" t="s">
        <v>131</v>
      </c>
      <c r="AU107" s="21" t="s">
        <v>77</v>
      </c>
      <c r="AY107" s="21" t="s">
        <v>129</v>
      </c>
      <c r="BE107" s="160">
        <f t="shared" si="14"/>
        <v>0</v>
      </c>
      <c r="BF107" s="160">
        <f t="shared" si="15"/>
        <v>0</v>
      </c>
      <c r="BG107" s="160">
        <f t="shared" si="16"/>
        <v>0</v>
      </c>
      <c r="BH107" s="160">
        <f t="shared" si="17"/>
        <v>0</v>
      </c>
      <c r="BI107" s="160">
        <f t="shared" si="18"/>
        <v>0</v>
      </c>
      <c r="BJ107" s="21" t="s">
        <v>77</v>
      </c>
      <c r="BK107" s="160">
        <f t="shared" si="19"/>
        <v>0</v>
      </c>
      <c r="BL107" s="21" t="s">
        <v>128</v>
      </c>
      <c r="BM107" s="21" t="s">
        <v>360</v>
      </c>
    </row>
    <row r="108" spans="2:65" s="1" customFormat="1" ht="16.5" customHeight="1">
      <c r="B108" s="149"/>
      <c r="C108" s="150" t="s">
        <v>69</v>
      </c>
      <c r="D108" s="150" t="s">
        <v>131</v>
      </c>
      <c r="E108" s="151" t="s">
        <v>2075</v>
      </c>
      <c r="F108" s="152" t="s">
        <v>2076</v>
      </c>
      <c r="G108" s="153" t="s">
        <v>2042</v>
      </c>
      <c r="H108" s="154">
        <v>2</v>
      </c>
      <c r="I108" s="155"/>
      <c r="J108" s="155">
        <f t="shared" si="10"/>
        <v>0</v>
      </c>
      <c r="K108" s="152" t="s">
        <v>5</v>
      </c>
      <c r="L108" s="35"/>
      <c r="M108" s="156" t="s">
        <v>5</v>
      </c>
      <c r="N108" s="157" t="s">
        <v>40</v>
      </c>
      <c r="O108" s="158">
        <v>0</v>
      </c>
      <c r="P108" s="158">
        <f t="shared" si="11"/>
        <v>0</v>
      </c>
      <c r="Q108" s="158">
        <v>0</v>
      </c>
      <c r="R108" s="158">
        <f t="shared" si="12"/>
        <v>0</v>
      </c>
      <c r="S108" s="158">
        <v>0</v>
      </c>
      <c r="T108" s="159">
        <f t="shared" si="13"/>
        <v>0</v>
      </c>
      <c r="AR108" s="21" t="s">
        <v>128</v>
      </c>
      <c r="AT108" s="21" t="s">
        <v>131</v>
      </c>
      <c r="AU108" s="21" t="s">
        <v>77</v>
      </c>
      <c r="AY108" s="21" t="s">
        <v>129</v>
      </c>
      <c r="BE108" s="160">
        <f t="shared" si="14"/>
        <v>0</v>
      </c>
      <c r="BF108" s="160">
        <f t="shared" si="15"/>
        <v>0</v>
      </c>
      <c r="BG108" s="160">
        <f t="shared" si="16"/>
        <v>0</v>
      </c>
      <c r="BH108" s="160">
        <f t="shared" si="17"/>
        <v>0</v>
      </c>
      <c r="BI108" s="160">
        <f t="shared" si="18"/>
        <v>0</v>
      </c>
      <c r="BJ108" s="21" t="s">
        <v>77</v>
      </c>
      <c r="BK108" s="160">
        <f t="shared" si="19"/>
        <v>0</v>
      </c>
      <c r="BL108" s="21" t="s">
        <v>128</v>
      </c>
      <c r="BM108" s="21" t="s">
        <v>373</v>
      </c>
    </row>
    <row r="109" spans="2:65" s="1" customFormat="1" ht="16.5" customHeight="1">
      <c r="B109" s="149"/>
      <c r="C109" s="150" t="s">
        <v>69</v>
      </c>
      <c r="D109" s="150" t="s">
        <v>131</v>
      </c>
      <c r="E109" s="151" t="s">
        <v>2077</v>
      </c>
      <c r="F109" s="152" t="s">
        <v>2078</v>
      </c>
      <c r="G109" s="153" t="s">
        <v>2042</v>
      </c>
      <c r="H109" s="154">
        <v>1</v>
      </c>
      <c r="I109" s="155"/>
      <c r="J109" s="155">
        <f t="shared" si="10"/>
        <v>0</v>
      </c>
      <c r="K109" s="152" t="s">
        <v>5</v>
      </c>
      <c r="L109" s="35"/>
      <c r="M109" s="156" t="s">
        <v>5</v>
      </c>
      <c r="N109" s="157" t="s">
        <v>40</v>
      </c>
      <c r="O109" s="158">
        <v>0</v>
      </c>
      <c r="P109" s="158">
        <f t="shared" si="11"/>
        <v>0</v>
      </c>
      <c r="Q109" s="158">
        <v>0</v>
      </c>
      <c r="R109" s="158">
        <f t="shared" si="12"/>
        <v>0</v>
      </c>
      <c r="S109" s="158">
        <v>0</v>
      </c>
      <c r="T109" s="159">
        <f t="shared" si="13"/>
        <v>0</v>
      </c>
      <c r="AR109" s="21" t="s">
        <v>128</v>
      </c>
      <c r="AT109" s="21" t="s">
        <v>131</v>
      </c>
      <c r="AU109" s="21" t="s">
        <v>77</v>
      </c>
      <c r="AY109" s="21" t="s">
        <v>129</v>
      </c>
      <c r="BE109" s="160">
        <f t="shared" si="14"/>
        <v>0</v>
      </c>
      <c r="BF109" s="160">
        <f t="shared" si="15"/>
        <v>0</v>
      </c>
      <c r="BG109" s="160">
        <f t="shared" si="16"/>
        <v>0</v>
      </c>
      <c r="BH109" s="160">
        <f t="shared" si="17"/>
        <v>0</v>
      </c>
      <c r="BI109" s="160">
        <f t="shared" si="18"/>
        <v>0</v>
      </c>
      <c r="BJ109" s="21" t="s">
        <v>77</v>
      </c>
      <c r="BK109" s="160">
        <f t="shared" si="19"/>
        <v>0</v>
      </c>
      <c r="BL109" s="21" t="s">
        <v>128</v>
      </c>
      <c r="BM109" s="21" t="s">
        <v>386</v>
      </c>
    </row>
    <row r="110" spans="2:65" s="1" customFormat="1" ht="16.5" customHeight="1">
      <c r="B110" s="149"/>
      <c r="C110" s="150" t="s">
        <v>69</v>
      </c>
      <c r="D110" s="150" t="s">
        <v>131</v>
      </c>
      <c r="E110" s="151" t="s">
        <v>2079</v>
      </c>
      <c r="F110" s="152" t="s">
        <v>2080</v>
      </c>
      <c r="G110" s="153" t="s">
        <v>2042</v>
      </c>
      <c r="H110" s="154">
        <v>2</v>
      </c>
      <c r="I110" s="155"/>
      <c r="J110" s="155">
        <f t="shared" si="10"/>
        <v>0</v>
      </c>
      <c r="K110" s="152" t="s">
        <v>5</v>
      </c>
      <c r="L110" s="35"/>
      <c r="M110" s="156" t="s">
        <v>5</v>
      </c>
      <c r="N110" s="157" t="s">
        <v>40</v>
      </c>
      <c r="O110" s="158">
        <v>0</v>
      </c>
      <c r="P110" s="158">
        <f t="shared" si="11"/>
        <v>0</v>
      </c>
      <c r="Q110" s="158">
        <v>0</v>
      </c>
      <c r="R110" s="158">
        <f t="shared" si="12"/>
        <v>0</v>
      </c>
      <c r="S110" s="158">
        <v>0</v>
      </c>
      <c r="T110" s="159">
        <f t="shared" si="13"/>
        <v>0</v>
      </c>
      <c r="AR110" s="21" t="s">
        <v>128</v>
      </c>
      <c r="AT110" s="21" t="s">
        <v>131</v>
      </c>
      <c r="AU110" s="21" t="s">
        <v>77</v>
      </c>
      <c r="AY110" s="21" t="s">
        <v>129</v>
      </c>
      <c r="BE110" s="160">
        <f t="shared" si="14"/>
        <v>0</v>
      </c>
      <c r="BF110" s="160">
        <f t="shared" si="15"/>
        <v>0</v>
      </c>
      <c r="BG110" s="160">
        <f t="shared" si="16"/>
        <v>0</v>
      </c>
      <c r="BH110" s="160">
        <f t="shared" si="17"/>
        <v>0</v>
      </c>
      <c r="BI110" s="160">
        <f t="shared" si="18"/>
        <v>0</v>
      </c>
      <c r="BJ110" s="21" t="s">
        <v>77</v>
      </c>
      <c r="BK110" s="160">
        <f t="shared" si="19"/>
        <v>0</v>
      </c>
      <c r="BL110" s="21" t="s">
        <v>128</v>
      </c>
      <c r="BM110" s="21" t="s">
        <v>89</v>
      </c>
    </row>
    <row r="111" spans="2:65" s="1" customFormat="1" ht="16.5" customHeight="1">
      <c r="B111" s="149"/>
      <c r="C111" s="150" t="s">
        <v>69</v>
      </c>
      <c r="D111" s="150" t="s">
        <v>131</v>
      </c>
      <c r="E111" s="151" t="s">
        <v>2081</v>
      </c>
      <c r="F111" s="152" t="s">
        <v>2082</v>
      </c>
      <c r="G111" s="153" t="s">
        <v>2042</v>
      </c>
      <c r="H111" s="154">
        <v>1</v>
      </c>
      <c r="I111" s="155"/>
      <c r="J111" s="155">
        <f t="shared" si="10"/>
        <v>0</v>
      </c>
      <c r="K111" s="152" t="s">
        <v>5</v>
      </c>
      <c r="L111" s="35"/>
      <c r="M111" s="156" t="s">
        <v>5</v>
      </c>
      <c r="N111" s="157" t="s">
        <v>40</v>
      </c>
      <c r="O111" s="158">
        <v>0</v>
      </c>
      <c r="P111" s="158">
        <f t="shared" si="11"/>
        <v>0</v>
      </c>
      <c r="Q111" s="158">
        <v>0</v>
      </c>
      <c r="R111" s="158">
        <f t="shared" si="12"/>
        <v>0</v>
      </c>
      <c r="S111" s="158">
        <v>0</v>
      </c>
      <c r="T111" s="159">
        <f t="shared" si="13"/>
        <v>0</v>
      </c>
      <c r="AR111" s="21" t="s">
        <v>128</v>
      </c>
      <c r="AT111" s="21" t="s">
        <v>131</v>
      </c>
      <c r="AU111" s="21" t="s">
        <v>77</v>
      </c>
      <c r="AY111" s="21" t="s">
        <v>129</v>
      </c>
      <c r="BE111" s="160">
        <f t="shared" si="14"/>
        <v>0</v>
      </c>
      <c r="BF111" s="160">
        <f t="shared" si="15"/>
        <v>0</v>
      </c>
      <c r="BG111" s="160">
        <f t="shared" si="16"/>
        <v>0</v>
      </c>
      <c r="BH111" s="160">
        <f t="shared" si="17"/>
        <v>0</v>
      </c>
      <c r="BI111" s="160">
        <f t="shared" si="18"/>
        <v>0</v>
      </c>
      <c r="BJ111" s="21" t="s">
        <v>77</v>
      </c>
      <c r="BK111" s="160">
        <f t="shared" si="19"/>
        <v>0</v>
      </c>
      <c r="BL111" s="21" t="s">
        <v>128</v>
      </c>
      <c r="BM111" s="21" t="s">
        <v>406</v>
      </c>
    </row>
    <row r="112" spans="2:65" s="1" customFormat="1" ht="16.5" customHeight="1">
      <c r="B112" s="149"/>
      <c r="C112" s="150" t="s">
        <v>69</v>
      </c>
      <c r="D112" s="150" t="s">
        <v>131</v>
      </c>
      <c r="E112" s="151" t="s">
        <v>2051</v>
      </c>
      <c r="F112" s="152" t="s">
        <v>2052</v>
      </c>
      <c r="G112" s="153" t="s">
        <v>2042</v>
      </c>
      <c r="H112" s="154">
        <v>1</v>
      </c>
      <c r="I112" s="155"/>
      <c r="J112" s="155">
        <f t="shared" si="10"/>
        <v>0</v>
      </c>
      <c r="K112" s="152" t="s">
        <v>5</v>
      </c>
      <c r="L112" s="35"/>
      <c r="M112" s="156" t="s">
        <v>5</v>
      </c>
      <c r="N112" s="157" t="s">
        <v>40</v>
      </c>
      <c r="O112" s="158">
        <v>0</v>
      </c>
      <c r="P112" s="158">
        <f t="shared" si="11"/>
        <v>0</v>
      </c>
      <c r="Q112" s="158">
        <v>0</v>
      </c>
      <c r="R112" s="158">
        <f t="shared" si="12"/>
        <v>0</v>
      </c>
      <c r="S112" s="158">
        <v>0</v>
      </c>
      <c r="T112" s="159">
        <f t="shared" si="13"/>
        <v>0</v>
      </c>
      <c r="AR112" s="21" t="s">
        <v>128</v>
      </c>
      <c r="AT112" s="21" t="s">
        <v>131</v>
      </c>
      <c r="AU112" s="21" t="s">
        <v>77</v>
      </c>
      <c r="AY112" s="21" t="s">
        <v>129</v>
      </c>
      <c r="BE112" s="160">
        <f t="shared" si="14"/>
        <v>0</v>
      </c>
      <c r="BF112" s="160">
        <f t="shared" si="15"/>
        <v>0</v>
      </c>
      <c r="BG112" s="160">
        <f t="shared" si="16"/>
        <v>0</v>
      </c>
      <c r="BH112" s="160">
        <f t="shared" si="17"/>
        <v>0</v>
      </c>
      <c r="BI112" s="160">
        <f t="shared" si="18"/>
        <v>0</v>
      </c>
      <c r="BJ112" s="21" t="s">
        <v>77</v>
      </c>
      <c r="BK112" s="160">
        <f t="shared" si="19"/>
        <v>0</v>
      </c>
      <c r="BL112" s="21" t="s">
        <v>128</v>
      </c>
      <c r="BM112" s="21" t="s">
        <v>415</v>
      </c>
    </row>
    <row r="113" spans="2:65" s="1" customFormat="1" ht="16.5" customHeight="1">
      <c r="B113" s="149"/>
      <c r="C113" s="150" t="s">
        <v>69</v>
      </c>
      <c r="D113" s="150" t="s">
        <v>131</v>
      </c>
      <c r="E113" s="151" t="s">
        <v>2055</v>
      </c>
      <c r="F113" s="152" t="s">
        <v>2056</v>
      </c>
      <c r="G113" s="153" t="s">
        <v>187</v>
      </c>
      <c r="H113" s="154">
        <v>0.19</v>
      </c>
      <c r="I113" s="155"/>
      <c r="J113" s="155">
        <f t="shared" si="10"/>
        <v>0</v>
      </c>
      <c r="K113" s="152" t="s">
        <v>188</v>
      </c>
      <c r="L113" s="35"/>
      <c r="M113" s="156" t="s">
        <v>5</v>
      </c>
      <c r="N113" s="157" t="s">
        <v>40</v>
      </c>
      <c r="O113" s="158">
        <v>0</v>
      </c>
      <c r="P113" s="158">
        <f t="shared" si="11"/>
        <v>0</v>
      </c>
      <c r="Q113" s="158">
        <v>0</v>
      </c>
      <c r="R113" s="158">
        <f t="shared" si="12"/>
        <v>0</v>
      </c>
      <c r="S113" s="158">
        <v>0</v>
      </c>
      <c r="T113" s="159">
        <f t="shared" si="13"/>
        <v>0</v>
      </c>
      <c r="AR113" s="21" t="s">
        <v>128</v>
      </c>
      <c r="AT113" s="21" t="s">
        <v>131</v>
      </c>
      <c r="AU113" s="21" t="s">
        <v>77</v>
      </c>
      <c r="AY113" s="21" t="s">
        <v>129</v>
      </c>
      <c r="BE113" s="160">
        <f t="shared" si="14"/>
        <v>0</v>
      </c>
      <c r="BF113" s="160">
        <f t="shared" si="15"/>
        <v>0</v>
      </c>
      <c r="BG113" s="160">
        <f t="shared" si="16"/>
        <v>0</v>
      </c>
      <c r="BH113" s="160">
        <f t="shared" si="17"/>
        <v>0</v>
      </c>
      <c r="BI113" s="160">
        <f t="shared" si="18"/>
        <v>0</v>
      </c>
      <c r="BJ113" s="21" t="s">
        <v>77</v>
      </c>
      <c r="BK113" s="160">
        <f t="shared" si="19"/>
        <v>0</v>
      </c>
      <c r="BL113" s="21" t="s">
        <v>128</v>
      </c>
      <c r="BM113" s="21" t="s">
        <v>423</v>
      </c>
    </row>
    <row r="114" spans="2:65" s="1" customFormat="1" ht="16.5" customHeight="1">
      <c r="B114" s="149"/>
      <c r="C114" s="150" t="s">
        <v>69</v>
      </c>
      <c r="D114" s="150" t="s">
        <v>131</v>
      </c>
      <c r="E114" s="151" t="s">
        <v>2083</v>
      </c>
      <c r="F114" s="152" t="s">
        <v>2084</v>
      </c>
      <c r="G114" s="153" t="s">
        <v>187</v>
      </c>
      <c r="H114" s="154">
        <v>0.19</v>
      </c>
      <c r="I114" s="155"/>
      <c r="J114" s="155">
        <f t="shared" si="10"/>
        <v>0</v>
      </c>
      <c r="K114" s="152" t="s">
        <v>188</v>
      </c>
      <c r="L114" s="35"/>
      <c r="M114" s="156" t="s">
        <v>5</v>
      </c>
      <c r="N114" s="157" t="s">
        <v>40</v>
      </c>
      <c r="O114" s="158">
        <v>0</v>
      </c>
      <c r="P114" s="158">
        <f t="shared" si="11"/>
        <v>0</v>
      </c>
      <c r="Q114" s="158">
        <v>0</v>
      </c>
      <c r="R114" s="158">
        <f t="shared" si="12"/>
        <v>0</v>
      </c>
      <c r="S114" s="158">
        <v>0</v>
      </c>
      <c r="T114" s="159">
        <f t="shared" si="13"/>
        <v>0</v>
      </c>
      <c r="AR114" s="21" t="s">
        <v>128</v>
      </c>
      <c r="AT114" s="21" t="s">
        <v>131</v>
      </c>
      <c r="AU114" s="21" t="s">
        <v>77</v>
      </c>
      <c r="AY114" s="21" t="s">
        <v>129</v>
      </c>
      <c r="BE114" s="160">
        <f t="shared" si="14"/>
        <v>0</v>
      </c>
      <c r="BF114" s="160">
        <f t="shared" si="15"/>
        <v>0</v>
      </c>
      <c r="BG114" s="160">
        <f t="shared" si="16"/>
        <v>0</v>
      </c>
      <c r="BH114" s="160">
        <f t="shared" si="17"/>
        <v>0</v>
      </c>
      <c r="BI114" s="160">
        <f t="shared" si="18"/>
        <v>0</v>
      </c>
      <c r="BJ114" s="21" t="s">
        <v>77</v>
      </c>
      <c r="BK114" s="160">
        <f t="shared" si="19"/>
        <v>0</v>
      </c>
      <c r="BL114" s="21" t="s">
        <v>128</v>
      </c>
      <c r="BM114" s="21" t="s">
        <v>432</v>
      </c>
    </row>
    <row r="115" spans="2:65" s="10" customFormat="1" ht="37.35" customHeight="1">
      <c r="B115" s="137"/>
      <c r="D115" s="138" t="s">
        <v>68</v>
      </c>
      <c r="E115" s="139" t="s">
        <v>2085</v>
      </c>
      <c r="F115" s="139" t="s">
        <v>2086</v>
      </c>
      <c r="J115" s="140">
        <f>BK115</f>
        <v>0</v>
      </c>
      <c r="L115" s="137"/>
      <c r="M115" s="141"/>
      <c r="N115" s="142"/>
      <c r="O115" s="142"/>
      <c r="P115" s="143">
        <f>SUM(P116:P132)</f>
        <v>0</v>
      </c>
      <c r="Q115" s="142"/>
      <c r="R115" s="143">
        <f>SUM(R116:R132)</f>
        <v>0</v>
      </c>
      <c r="S115" s="142"/>
      <c r="T115" s="144">
        <f>SUM(T116:T132)</f>
        <v>0</v>
      </c>
      <c r="AR115" s="138" t="s">
        <v>77</v>
      </c>
      <c r="AT115" s="145" t="s">
        <v>68</v>
      </c>
      <c r="AU115" s="145" t="s">
        <v>69</v>
      </c>
      <c r="AY115" s="138" t="s">
        <v>129</v>
      </c>
      <c r="BK115" s="146">
        <f>SUM(BK116:BK132)</f>
        <v>0</v>
      </c>
    </row>
    <row r="116" spans="2:65" s="1" customFormat="1" ht="16.5" customHeight="1">
      <c r="B116" s="149"/>
      <c r="C116" s="172" t="s">
        <v>69</v>
      </c>
      <c r="D116" s="172" t="s">
        <v>235</v>
      </c>
      <c r="E116" s="173" t="s">
        <v>2087</v>
      </c>
      <c r="F116" s="174" t="s">
        <v>2044</v>
      </c>
      <c r="G116" s="175" t="s">
        <v>224</v>
      </c>
      <c r="H116" s="176">
        <v>0.14099999999999999</v>
      </c>
      <c r="I116" s="177"/>
      <c r="J116" s="177">
        <f t="shared" ref="J116:J132" si="20">ROUND(I116*H116,2)</f>
        <v>0</v>
      </c>
      <c r="K116" s="174" t="s">
        <v>5</v>
      </c>
      <c r="L116" s="178"/>
      <c r="M116" s="179" t="s">
        <v>5</v>
      </c>
      <c r="N116" s="180" t="s">
        <v>40</v>
      </c>
      <c r="O116" s="158">
        <v>0</v>
      </c>
      <c r="P116" s="158">
        <f t="shared" ref="P116:P132" si="21">O116*H116</f>
        <v>0</v>
      </c>
      <c r="Q116" s="158">
        <v>0</v>
      </c>
      <c r="R116" s="158">
        <f t="shared" ref="R116:R132" si="22">Q116*H116</f>
        <v>0</v>
      </c>
      <c r="S116" s="158">
        <v>0</v>
      </c>
      <c r="T116" s="159">
        <f t="shared" ref="T116:T132" si="23">S116*H116</f>
        <v>0</v>
      </c>
      <c r="AR116" s="21" t="s">
        <v>221</v>
      </c>
      <c r="AT116" s="21" t="s">
        <v>235</v>
      </c>
      <c r="AU116" s="21" t="s">
        <v>77</v>
      </c>
      <c r="AY116" s="21" t="s">
        <v>129</v>
      </c>
      <c r="BE116" s="160">
        <f t="shared" ref="BE116:BE132" si="24">IF(N116="základní",J116,0)</f>
        <v>0</v>
      </c>
      <c r="BF116" s="160">
        <f t="shared" ref="BF116:BF132" si="25">IF(N116="snížená",J116,0)</f>
        <v>0</v>
      </c>
      <c r="BG116" s="160">
        <f t="shared" ref="BG116:BG132" si="26">IF(N116="zákl. přenesená",J116,0)</f>
        <v>0</v>
      </c>
      <c r="BH116" s="160">
        <f t="shared" ref="BH116:BH132" si="27">IF(N116="sníž. přenesená",J116,0)</f>
        <v>0</v>
      </c>
      <c r="BI116" s="160">
        <f t="shared" ref="BI116:BI132" si="28">IF(N116="nulová",J116,0)</f>
        <v>0</v>
      </c>
      <c r="BJ116" s="21" t="s">
        <v>77</v>
      </c>
      <c r="BK116" s="160">
        <f t="shared" ref="BK116:BK132" si="29">ROUND(I116*H116,2)</f>
        <v>0</v>
      </c>
      <c r="BL116" s="21" t="s">
        <v>128</v>
      </c>
      <c r="BM116" s="21" t="s">
        <v>92</v>
      </c>
    </row>
    <row r="117" spans="2:65" s="1" customFormat="1" ht="16.5" customHeight="1">
      <c r="B117" s="149"/>
      <c r="C117" s="172" t="s">
        <v>69</v>
      </c>
      <c r="D117" s="172" t="s">
        <v>235</v>
      </c>
      <c r="E117" s="173" t="s">
        <v>2088</v>
      </c>
      <c r="F117" s="174" t="s">
        <v>2046</v>
      </c>
      <c r="G117" s="175" t="s">
        <v>224</v>
      </c>
      <c r="H117" s="176">
        <v>4.9000000000000002E-2</v>
      </c>
      <c r="I117" s="177"/>
      <c r="J117" s="177">
        <f t="shared" si="20"/>
        <v>0</v>
      </c>
      <c r="K117" s="174" t="s">
        <v>5</v>
      </c>
      <c r="L117" s="178"/>
      <c r="M117" s="179" t="s">
        <v>5</v>
      </c>
      <c r="N117" s="180" t="s">
        <v>40</v>
      </c>
      <c r="O117" s="158">
        <v>0</v>
      </c>
      <c r="P117" s="158">
        <f t="shared" si="21"/>
        <v>0</v>
      </c>
      <c r="Q117" s="158">
        <v>0</v>
      </c>
      <c r="R117" s="158">
        <f t="shared" si="22"/>
        <v>0</v>
      </c>
      <c r="S117" s="158">
        <v>0</v>
      </c>
      <c r="T117" s="159">
        <f t="shared" si="23"/>
        <v>0</v>
      </c>
      <c r="AR117" s="21" t="s">
        <v>221</v>
      </c>
      <c r="AT117" s="21" t="s">
        <v>235</v>
      </c>
      <c r="AU117" s="21" t="s">
        <v>77</v>
      </c>
      <c r="AY117" s="21" t="s">
        <v>129</v>
      </c>
      <c r="BE117" s="160">
        <f t="shared" si="24"/>
        <v>0</v>
      </c>
      <c r="BF117" s="160">
        <f t="shared" si="25"/>
        <v>0</v>
      </c>
      <c r="BG117" s="160">
        <f t="shared" si="26"/>
        <v>0</v>
      </c>
      <c r="BH117" s="160">
        <f t="shared" si="27"/>
        <v>0</v>
      </c>
      <c r="BI117" s="160">
        <f t="shared" si="28"/>
        <v>0</v>
      </c>
      <c r="BJ117" s="21" t="s">
        <v>77</v>
      </c>
      <c r="BK117" s="160">
        <f t="shared" si="29"/>
        <v>0</v>
      </c>
      <c r="BL117" s="21" t="s">
        <v>128</v>
      </c>
      <c r="BM117" s="21" t="s">
        <v>452</v>
      </c>
    </row>
    <row r="118" spans="2:65" s="1" customFormat="1" ht="25.5" customHeight="1">
      <c r="B118" s="149"/>
      <c r="C118" s="172" t="s">
        <v>69</v>
      </c>
      <c r="D118" s="172" t="s">
        <v>235</v>
      </c>
      <c r="E118" s="173" t="s">
        <v>2089</v>
      </c>
      <c r="F118" s="174" t="s">
        <v>2090</v>
      </c>
      <c r="G118" s="175" t="s">
        <v>2042</v>
      </c>
      <c r="H118" s="176">
        <v>1</v>
      </c>
      <c r="I118" s="177"/>
      <c r="J118" s="177">
        <f t="shared" si="20"/>
        <v>0</v>
      </c>
      <c r="K118" s="174" t="s">
        <v>5</v>
      </c>
      <c r="L118" s="178"/>
      <c r="M118" s="179" t="s">
        <v>5</v>
      </c>
      <c r="N118" s="180" t="s">
        <v>40</v>
      </c>
      <c r="O118" s="158">
        <v>0</v>
      </c>
      <c r="P118" s="158">
        <f t="shared" si="21"/>
        <v>0</v>
      </c>
      <c r="Q118" s="158">
        <v>0</v>
      </c>
      <c r="R118" s="158">
        <f t="shared" si="22"/>
        <v>0</v>
      </c>
      <c r="S118" s="158">
        <v>0</v>
      </c>
      <c r="T118" s="159">
        <f t="shared" si="23"/>
        <v>0</v>
      </c>
      <c r="AR118" s="21" t="s">
        <v>221</v>
      </c>
      <c r="AT118" s="21" t="s">
        <v>235</v>
      </c>
      <c r="AU118" s="21" t="s">
        <v>77</v>
      </c>
      <c r="AY118" s="21" t="s">
        <v>129</v>
      </c>
      <c r="BE118" s="160">
        <f t="shared" si="24"/>
        <v>0</v>
      </c>
      <c r="BF118" s="160">
        <f t="shared" si="25"/>
        <v>0</v>
      </c>
      <c r="BG118" s="160">
        <f t="shared" si="26"/>
        <v>0</v>
      </c>
      <c r="BH118" s="160">
        <f t="shared" si="27"/>
        <v>0</v>
      </c>
      <c r="BI118" s="160">
        <f t="shared" si="28"/>
        <v>0</v>
      </c>
      <c r="BJ118" s="21" t="s">
        <v>77</v>
      </c>
      <c r="BK118" s="160">
        <f t="shared" si="29"/>
        <v>0</v>
      </c>
      <c r="BL118" s="21" t="s">
        <v>128</v>
      </c>
      <c r="BM118" s="21" t="s">
        <v>484</v>
      </c>
    </row>
    <row r="119" spans="2:65" s="1" customFormat="1" ht="16.5" customHeight="1">
      <c r="B119" s="149"/>
      <c r="C119" s="172" t="s">
        <v>69</v>
      </c>
      <c r="D119" s="172" t="s">
        <v>235</v>
      </c>
      <c r="E119" s="173" t="s">
        <v>2091</v>
      </c>
      <c r="F119" s="174" t="s">
        <v>2066</v>
      </c>
      <c r="G119" s="175" t="s">
        <v>2042</v>
      </c>
      <c r="H119" s="176">
        <v>2</v>
      </c>
      <c r="I119" s="177"/>
      <c r="J119" s="177">
        <f t="shared" si="20"/>
        <v>0</v>
      </c>
      <c r="K119" s="174" t="s">
        <v>5</v>
      </c>
      <c r="L119" s="178"/>
      <c r="M119" s="179" t="s">
        <v>5</v>
      </c>
      <c r="N119" s="180" t="s">
        <v>40</v>
      </c>
      <c r="O119" s="158">
        <v>0</v>
      </c>
      <c r="P119" s="158">
        <f t="shared" si="21"/>
        <v>0</v>
      </c>
      <c r="Q119" s="158">
        <v>0</v>
      </c>
      <c r="R119" s="158">
        <f t="shared" si="22"/>
        <v>0</v>
      </c>
      <c r="S119" s="158">
        <v>0</v>
      </c>
      <c r="T119" s="159">
        <f t="shared" si="23"/>
        <v>0</v>
      </c>
      <c r="AR119" s="21" t="s">
        <v>221</v>
      </c>
      <c r="AT119" s="21" t="s">
        <v>235</v>
      </c>
      <c r="AU119" s="21" t="s">
        <v>77</v>
      </c>
      <c r="AY119" s="21" t="s">
        <v>129</v>
      </c>
      <c r="BE119" s="160">
        <f t="shared" si="24"/>
        <v>0</v>
      </c>
      <c r="BF119" s="160">
        <f t="shared" si="25"/>
        <v>0</v>
      </c>
      <c r="BG119" s="160">
        <f t="shared" si="26"/>
        <v>0</v>
      </c>
      <c r="BH119" s="160">
        <f t="shared" si="27"/>
        <v>0</v>
      </c>
      <c r="BI119" s="160">
        <f t="shared" si="28"/>
        <v>0</v>
      </c>
      <c r="BJ119" s="21" t="s">
        <v>77</v>
      </c>
      <c r="BK119" s="160">
        <f t="shared" si="29"/>
        <v>0</v>
      </c>
      <c r="BL119" s="21" t="s">
        <v>128</v>
      </c>
      <c r="BM119" s="21" t="s">
        <v>498</v>
      </c>
    </row>
    <row r="120" spans="2:65" s="1" customFormat="1" ht="16.5" customHeight="1">
      <c r="B120" s="149"/>
      <c r="C120" s="172" t="s">
        <v>69</v>
      </c>
      <c r="D120" s="172" t="s">
        <v>235</v>
      </c>
      <c r="E120" s="173" t="s">
        <v>2092</v>
      </c>
      <c r="F120" s="174" t="s">
        <v>2093</v>
      </c>
      <c r="G120" s="175" t="s">
        <v>2042</v>
      </c>
      <c r="H120" s="176">
        <v>2</v>
      </c>
      <c r="I120" s="177"/>
      <c r="J120" s="177">
        <f t="shared" si="20"/>
        <v>0</v>
      </c>
      <c r="K120" s="174" t="s">
        <v>5</v>
      </c>
      <c r="L120" s="178"/>
      <c r="M120" s="179" t="s">
        <v>5</v>
      </c>
      <c r="N120" s="180" t="s">
        <v>40</v>
      </c>
      <c r="O120" s="158">
        <v>0</v>
      </c>
      <c r="P120" s="158">
        <f t="shared" si="21"/>
        <v>0</v>
      </c>
      <c r="Q120" s="158">
        <v>0</v>
      </c>
      <c r="R120" s="158">
        <f t="shared" si="22"/>
        <v>0</v>
      </c>
      <c r="S120" s="158">
        <v>0</v>
      </c>
      <c r="T120" s="159">
        <f t="shared" si="23"/>
        <v>0</v>
      </c>
      <c r="AR120" s="21" t="s">
        <v>221</v>
      </c>
      <c r="AT120" s="21" t="s">
        <v>235</v>
      </c>
      <c r="AU120" s="21" t="s">
        <v>77</v>
      </c>
      <c r="AY120" s="21" t="s">
        <v>129</v>
      </c>
      <c r="BE120" s="160">
        <f t="shared" si="24"/>
        <v>0</v>
      </c>
      <c r="BF120" s="160">
        <f t="shared" si="25"/>
        <v>0</v>
      </c>
      <c r="BG120" s="160">
        <f t="shared" si="26"/>
        <v>0</v>
      </c>
      <c r="BH120" s="160">
        <f t="shared" si="27"/>
        <v>0</v>
      </c>
      <c r="BI120" s="160">
        <f t="shared" si="28"/>
        <v>0</v>
      </c>
      <c r="BJ120" s="21" t="s">
        <v>77</v>
      </c>
      <c r="BK120" s="160">
        <f t="shared" si="29"/>
        <v>0</v>
      </c>
      <c r="BL120" s="21" t="s">
        <v>128</v>
      </c>
      <c r="BM120" s="21" t="s">
        <v>516</v>
      </c>
    </row>
    <row r="121" spans="2:65" s="1" customFormat="1" ht="16.5" customHeight="1">
      <c r="B121" s="149"/>
      <c r="C121" s="172" t="s">
        <v>69</v>
      </c>
      <c r="D121" s="172" t="s">
        <v>235</v>
      </c>
      <c r="E121" s="173" t="s">
        <v>2094</v>
      </c>
      <c r="F121" s="174" t="s">
        <v>2095</v>
      </c>
      <c r="G121" s="175" t="s">
        <v>2042</v>
      </c>
      <c r="H121" s="176">
        <v>2</v>
      </c>
      <c r="I121" s="177"/>
      <c r="J121" s="177">
        <f t="shared" si="20"/>
        <v>0</v>
      </c>
      <c r="K121" s="174" t="s">
        <v>5</v>
      </c>
      <c r="L121" s="178"/>
      <c r="M121" s="179" t="s">
        <v>5</v>
      </c>
      <c r="N121" s="180" t="s">
        <v>40</v>
      </c>
      <c r="O121" s="158">
        <v>0</v>
      </c>
      <c r="P121" s="158">
        <f t="shared" si="21"/>
        <v>0</v>
      </c>
      <c r="Q121" s="158">
        <v>0</v>
      </c>
      <c r="R121" s="158">
        <f t="shared" si="22"/>
        <v>0</v>
      </c>
      <c r="S121" s="158">
        <v>0</v>
      </c>
      <c r="T121" s="159">
        <f t="shared" si="23"/>
        <v>0</v>
      </c>
      <c r="AR121" s="21" t="s">
        <v>221</v>
      </c>
      <c r="AT121" s="21" t="s">
        <v>235</v>
      </c>
      <c r="AU121" s="21" t="s">
        <v>77</v>
      </c>
      <c r="AY121" s="21" t="s">
        <v>129</v>
      </c>
      <c r="BE121" s="160">
        <f t="shared" si="24"/>
        <v>0</v>
      </c>
      <c r="BF121" s="160">
        <f t="shared" si="25"/>
        <v>0</v>
      </c>
      <c r="BG121" s="160">
        <f t="shared" si="26"/>
        <v>0</v>
      </c>
      <c r="BH121" s="160">
        <f t="shared" si="27"/>
        <v>0</v>
      </c>
      <c r="BI121" s="160">
        <f t="shared" si="28"/>
        <v>0</v>
      </c>
      <c r="BJ121" s="21" t="s">
        <v>77</v>
      </c>
      <c r="BK121" s="160">
        <f t="shared" si="29"/>
        <v>0</v>
      </c>
      <c r="BL121" s="21" t="s">
        <v>128</v>
      </c>
      <c r="BM121" s="21" t="s">
        <v>95</v>
      </c>
    </row>
    <row r="122" spans="2:65" s="1" customFormat="1" ht="16.5" customHeight="1">
      <c r="B122" s="149"/>
      <c r="C122" s="172" t="s">
        <v>69</v>
      </c>
      <c r="D122" s="172" t="s">
        <v>235</v>
      </c>
      <c r="E122" s="173" t="s">
        <v>2096</v>
      </c>
      <c r="F122" s="174" t="s">
        <v>2097</v>
      </c>
      <c r="G122" s="175" t="s">
        <v>2042</v>
      </c>
      <c r="H122" s="176">
        <v>1</v>
      </c>
      <c r="I122" s="177"/>
      <c r="J122" s="177">
        <f t="shared" si="20"/>
        <v>0</v>
      </c>
      <c r="K122" s="174" t="s">
        <v>5</v>
      </c>
      <c r="L122" s="178"/>
      <c r="M122" s="179" t="s">
        <v>5</v>
      </c>
      <c r="N122" s="180" t="s">
        <v>40</v>
      </c>
      <c r="O122" s="158">
        <v>0</v>
      </c>
      <c r="P122" s="158">
        <f t="shared" si="21"/>
        <v>0</v>
      </c>
      <c r="Q122" s="158">
        <v>0</v>
      </c>
      <c r="R122" s="158">
        <f t="shared" si="22"/>
        <v>0</v>
      </c>
      <c r="S122" s="158">
        <v>0</v>
      </c>
      <c r="T122" s="159">
        <f t="shared" si="23"/>
        <v>0</v>
      </c>
      <c r="AR122" s="21" t="s">
        <v>221</v>
      </c>
      <c r="AT122" s="21" t="s">
        <v>235</v>
      </c>
      <c r="AU122" s="21" t="s">
        <v>77</v>
      </c>
      <c r="AY122" s="21" t="s">
        <v>129</v>
      </c>
      <c r="BE122" s="160">
        <f t="shared" si="24"/>
        <v>0</v>
      </c>
      <c r="BF122" s="160">
        <f t="shared" si="25"/>
        <v>0</v>
      </c>
      <c r="BG122" s="160">
        <f t="shared" si="26"/>
        <v>0</v>
      </c>
      <c r="BH122" s="160">
        <f t="shared" si="27"/>
        <v>0</v>
      </c>
      <c r="BI122" s="160">
        <f t="shared" si="28"/>
        <v>0</v>
      </c>
      <c r="BJ122" s="21" t="s">
        <v>77</v>
      </c>
      <c r="BK122" s="160">
        <f t="shared" si="29"/>
        <v>0</v>
      </c>
      <c r="BL122" s="21" t="s">
        <v>128</v>
      </c>
      <c r="BM122" s="21" t="s">
        <v>536</v>
      </c>
    </row>
    <row r="123" spans="2:65" s="1" customFormat="1" ht="16.5" customHeight="1">
      <c r="B123" s="149"/>
      <c r="C123" s="172" t="s">
        <v>69</v>
      </c>
      <c r="D123" s="172" t="s">
        <v>235</v>
      </c>
      <c r="E123" s="173" t="s">
        <v>2098</v>
      </c>
      <c r="F123" s="174" t="s">
        <v>2099</v>
      </c>
      <c r="G123" s="175" t="s">
        <v>2042</v>
      </c>
      <c r="H123" s="176">
        <v>1</v>
      </c>
      <c r="I123" s="177"/>
      <c r="J123" s="177">
        <f t="shared" si="20"/>
        <v>0</v>
      </c>
      <c r="K123" s="174" t="s">
        <v>5</v>
      </c>
      <c r="L123" s="178"/>
      <c r="M123" s="179" t="s">
        <v>5</v>
      </c>
      <c r="N123" s="180" t="s">
        <v>40</v>
      </c>
      <c r="O123" s="158">
        <v>0</v>
      </c>
      <c r="P123" s="158">
        <f t="shared" si="21"/>
        <v>0</v>
      </c>
      <c r="Q123" s="158">
        <v>0</v>
      </c>
      <c r="R123" s="158">
        <f t="shared" si="22"/>
        <v>0</v>
      </c>
      <c r="S123" s="158">
        <v>0</v>
      </c>
      <c r="T123" s="159">
        <f t="shared" si="23"/>
        <v>0</v>
      </c>
      <c r="AR123" s="21" t="s">
        <v>221</v>
      </c>
      <c r="AT123" s="21" t="s">
        <v>235</v>
      </c>
      <c r="AU123" s="21" t="s">
        <v>77</v>
      </c>
      <c r="AY123" s="21" t="s">
        <v>129</v>
      </c>
      <c r="BE123" s="160">
        <f t="shared" si="24"/>
        <v>0</v>
      </c>
      <c r="BF123" s="160">
        <f t="shared" si="25"/>
        <v>0</v>
      </c>
      <c r="BG123" s="160">
        <f t="shared" si="26"/>
        <v>0</v>
      </c>
      <c r="BH123" s="160">
        <f t="shared" si="27"/>
        <v>0</v>
      </c>
      <c r="BI123" s="160">
        <f t="shared" si="28"/>
        <v>0</v>
      </c>
      <c r="BJ123" s="21" t="s">
        <v>77</v>
      </c>
      <c r="BK123" s="160">
        <f t="shared" si="29"/>
        <v>0</v>
      </c>
      <c r="BL123" s="21" t="s">
        <v>128</v>
      </c>
      <c r="BM123" s="21" t="s">
        <v>549</v>
      </c>
    </row>
    <row r="124" spans="2:65" s="1" customFormat="1" ht="16.5" customHeight="1">
      <c r="B124" s="149"/>
      <c r="C124" s="150" t="s">
        <v>69</v>
      </c>
      <c r="D124" s="150" t="s">
        <v>131</v>
      </c>
      <c r="E124" s="151" t="s">
        <v>2100</v>
      </c>
      <c r="F124" s="152" t="s">
        <v>2101</v>
      </c>
      <c r="G124" s="153" t="s">
        <v>2042</v>
      </c>
      <c r="H124" s="154">
        <v>2</v>
      </c>
      <c r="I124" s="155"/>
      <c r="J124" s="155">
        <f t="shared" si="20"/>
        <v>0</v>
      </c>
      <c r="K124" s="152" t="s">
        <v>5</v>
      </c>
      <c r="L124" s="35"/>
      <c r="M124" s="156" t="s">
        <v>5</v>
      </c>
      <c r="N124" s="157" t="s">
        <v>40</v>
      </c>
      <c r="O124" s="158">
        <v>0</v>
      </c>
      <c r="P124" s="158">
        <f t="shared" si="21"/>
        <v>0</v>
      </c>
      <c r="Q124" s="158">
        <v>0</v>
      </c>
      <c r="R124" s="158">
        <f t="shared" si="22"/>
        <v>0</v>
      </c>
      <c r="S124" s="158">
        <v>0</v>
      </c>
      <c r="T124" s="159">
        <f t="shared" si="23"/>
        <v>0</v>
      </c>
      <c r="AR124" s="21" t="s">
        <v>128</v>
      </c>
      <c r="AT124" s="21" t="s">
        <v>131</v>
      </c>
      <c r="AU124" s="21" t="s">
        <v>77</v>
      </c>
      <c r="AY124" s="21" t="s">
        <v>129</v>
      </c>
      <c r="BE124" s="160">
        <f t="shared" si="24"/>
        <v>0</v>
      </c>
      <c r="BF124" s="160">
        <f t="shared" si="25"/>
        <v>0</v>
      </c>
      <c r="BG124" s="160">
        <f t="shared" si="26"/>
        <v>0</v>
      </c>
      <c r="BH124" s="160">
        <f t="shared" si="27"/>
        <v>0</v>
      </c>
      <c r="BI124" s="160">
        <f t="shared" si="28"/>
        <v>0</v>
      </c>
      <c r="BJ124" s="21" t="s">
        <v>77</v>
      </c>
      <c r="BK124" s="160">
        <f t="shared" si="29"/>
        <v>0</v>
      </c>
      <c r="BL124" s="21" t="s">
        <v>128</v>
      </c>
      <c r="BM124" s="21" t="s">
        <v>560</v>
      </c>
    </row>
    <row r="125" spans="2:65" s="1" customFormat="1" ht="16.5" customHeight="1">
      <c r="B125" s="149"/>
      <c r="C125" s="150" t="s">
        <v>69</v>
      </c>
      <c r="D125" s="150" t="s">
        <v>131</v>
      </c>
      <c r="E125" s="151" t="s">
        <v>2102</v>
      </c>
      <c r="F125" s="152" t="s">
        <v>2103</v>
      </c>
      <c r="G125" s="153" t="s">
        <v>2042</v>
      </c>
      <c r="H125" s="154">
        <v>1</v>
      </c>
      <c r="I125" s="155"/>
      <c r="J125" s="155">
        <f t="shared" si="20"/>
        <v>0</v>
      </c>
      <c r="K125" s="152" t="s">
        <v>5</v>
      </c>
      <c r="L125" s="35"/>
      <c r="M125" s="156" t="s">
        <v>5</v>
      </c>
      <c r="N125" s="157" t="s">
        <v>40</v>
      </c>
      <c r="O125" s="158">
        <v>0</v>
      </c>
      <c r="P125" s="158">
        <f t="shared" si="21"/>
        <v>0</v>
      </c>
      <c r="Q125" s="158">
        <v>0</v>
      </c>
      <c r="R125" s="158">
        <f t="shared" si="22"/>
        <v>0</v>
      </c>
      <c r="S125" s="158">
        <v>0</v>
      </c>
      <c r="T125" s="159">
        <f t="shared" si="23"/>
        <v>0</v>
      </c>
      <c r="AR125" s="21" t="s">
        <v>128</v>
      </c>
      <c r="AT125" s="21" t="s">
        <v>131</v>
      </c>
      <c r="AU125" s="21" t="s">
        <v>77</v>
      </c>
      <c r="AY125" s="21" t="s">
        <v>129</v>
      </c>
      <c r="BE125" s="160">
        <f t="shared" si="24"/>
        <v>0</v>
      </c>
      <c r="BF125" s="160">
        <f t="shared" si="25"/>
        <v>0</v>
      </c>
      <c r="BG125" s="160">
        <f t="shared" si="26"/>
        <v>0</v>
      </c>
      <c r="BH125" s="160">
        <f t="shared" si="27"/>
        <v>0</v>
      </c>
      <c r="BI125" s="160">
        <f t="shared" si="28"/>
        <v>0</v>
      </c>
      <c r="BJ125" s="21" t="s">
        <v>77</v>
      </c>
      <c r="BK125" s="160">
        <f t="shared" si="29"/>
        <v>0</v>
      </c>
      <c r="BL125" s="21" t="s">
        <v>128</v>
      </c>
      <c r="BM125" s="21" t="s">
        <v>570</v>
      </c>
    </row>
    <row r="126" spans="2:65" s="1" customFormat="1" ht="16.5" customHeight="1">
      <c r="B126" s="149"/>
      <c r="C126" s="150" t="s">
        <v>69</v>
      </c>
      <c r="D126" s="150" t="s">
        <v>131</v>
      </c>
      <c r="E126" s="151" t="s">
        <v>2073</v>
      </c>
      <c r="F126" s="152" t="s">
        <v>2074</v>
      </c>
      <c r="G126" s="153" t="s">
        <v>2042</v>
      </c>
      <c r="H126" s="154">
        <v>2</v>
      </c>
      <c r="I126" s="155"/>
      <c r="J126" s="155">
        <f t="shared" si="20"/>
        <v>0</v>
      </c>
      <c r="K126" s="152" t="s">
        <v>5</v>
      </c>
      <c r="L126" s="35"/>
      <c r="M126" s="156" t="s">
        <v>5</v>
      </c>
      <c r="N126" s="157" t="s">
        <v>40</v>
      </c>
      <c r="O126" s="158">
        <v>0</v>
      </c>
      <c r="P126" s="158">
        <f t="shared" si="21"/>
        <v>0</v>
      </c>
      <c r="Q126" s="158">
        <v>0</v>
      </c>
      <c r="R126" s="158">
        <f t="shared" si="22"/>
        <v>0</v>
      </c>
      <c r="S126" s="158">
        <v>0</v>
      </c>
      <c r="T126" s="159">
        <f t="shared" si="23"/>
        <v>0</v>
      </c>
      <c r="AR126" s="21" t="s">
        <v>128</v>
      </c>
      <c r="AT126" s="21" t="s">
        <v>131</v>
      </c>
      <c r="AU126" s="21" t="s">
        <v>77</v>
      </c>
      <c r="AY126" s="21" t="s">
        <v>129</v>
      </c>
      <c r="BE126" s="160">
        <f t="shared" si="24"/>
        <v>0</v>
      </c>
      <c r="BF126" s="160">
        <f t="shared" si="25"/>
        <v>0</v>
      </c>
      <c r="BG126" s="160">
        <f t="shared" si="26"/>
        <v>0</v>
      </c>
      <c r="BH126" s="160">
        <f t="shared" si="27"/>
        <v>0</v>
      </c>
      <c r="BI126" s="160">
        <f t="shared" si="28"/>
        <v>0</v>
      </c>
      <c r="BJ126" s="21" t="s">
        <v>77</v>
      </c>
      <c r="BK126" s="160">
        <f t="shared" si="29"/>
        <v>0</v>
      </c>
      <c r="BL126" s="21" t="s">
        <v>128</v>
      </c>
      <c r="BM126" s="21" t="s">
        <v>578</v>
      </c>
    </row>
    <row r="127" spans="2:65" s="1" customFormat="1" ht="16.5" customHeight="1">
      <c r="B127" s="149"/>
      <c r="C127" s="150" t="s">
        <v>69</v>
      </c>
      <c r="D127" s="150" t="s">
        <v>131</v>
      </c>
      <c r="E127" s="151" t="s">
        <v>2104</v>
      </c>
      <c r="F127" s="152" t="s">
        <v>2105</v>
      </c>
      <c r="G127" s="153" t="s">
        <v>2042</v>
      </c>
      <c r="H127" s="154">
        <v>2</v>
      </c>
      <c r="I127" s="155"/>
      <c r="J127" s="155">
        <f t="shared" si="20"/>
        <v>0</v>
      </c>
      <c r="K127" s="152" t="s">
        <v>5</v>
      </c>
      <c r="L127" s="35"/>
      <c r="M127" s="156" t="s">
        <v>5</v>
      </c>
      <c r="N127" s="157" t="s">
        <v>40</v>
      </c>
      <c r="O127" s="158">
        <v>0</v>
      </c>
      <c r="P127" s="158">
        <f t="shared" si="21"/>
        <v>0</v>
      </c>
      <c r="Q127" s="158">
        <v>0</v>
      </c>
      <c r="R127" s="158">
        <f t="shared" si="22"/>
        <v>0</v>
      </c>
      <c r="S127" s="158">
        <v>0</v>
      </c>
      <c r="T127" s="159">
        <f t="shared" si="23"/>
        <v>0</v>
      </c>
      <c r="AR127" s="21" t="s">
        <v>128</v>
      </c>
      <c r="AT127" s="21" t="s">
        <v>131</v>
      </c>
      <c r="AU127" s="21" t="s">
        <v>77</v>
      </c>
      <c r="AY127" s="21" t="s">
        <v>129</v>
      </c>
      <c r="BE127" s="160">
        <f t="shared" si="24"/>
        <v>0</v>
      </c>
      <c r="BF127" s="160">
        <f t="shared" si="25"/>
        <v>0</v>
      </c>
      <c r="BG127" s="160">
        <f t="shared" si="26"/>
        <v>0</v>
      </c>
      <c r="BH127" s="160">
        <f t="shared" si="27"/>
        <v>0</v>
      </c>
      <c r="BI127" s="160">
        <f t="shared" si="28"/>
        <v>0</v>
      </c>
      <c r="BJ127" s="21" t="s">
        <v>77</v>
      </c>
      <c r="BK127" s="160">
        <f t="shared" si="29"/>
        <v>0</v>
      </c>
      <c r="BL127" s="21" t="s">
        <v>128</v>
      </c>
      <c r="BM127" s="21" t="s">
        <v>587</v>
      </c>
    </row>
    <row r="128" spans="2:65" s="1" customFormat="1" ht="16.5" customHeight="1">
      <c r="B128" s="149"/>
      <c r="C128" s="150" t="s">
        <v>69</v>
      </c>
      <c r="D128" s="150" t="s">
        <v>131</v>
      </c>
      <c r="E128" s="151" t="s">
        <v>2106</v>
      </c>
      <c r="F128" s="152" t="s">
        <v>2107</v>
      </c>
      <c r="G128" s="153" t="s">
        <v>2042</v>
      </c>
      <c r="H128" s="154">
        <v>1</v>
      </c>
      <c r="I128" s="155"/>
      <c r="J128" s="155">
        <f t="shared" si="20"/>
        <v>0</v>
      </c>
      <c r="K128" s="152" t="s">
        <v>5</v>
      </c>
      <c r="L128" s="35"/>
      <c r="M128" s="156" t="s">
        <v>5</v>
      </c>
      <c r="N128" s="157" t="s">
        <v>40</v>
      </c>
      <c r="O128" s="158">
        <v>0</v>
      </c>
      <c r="P128" s="158">
        <f t="shared" si="21"/>
        <v>0</v>
      </c>
      <c r="Q128" s="158">
        <v>0</v>
      </c>
      <c r="R128" s="158">
        <f t="shared" si="22"/>
        <v>0</v>
      </c>
      <c r="S128" s="158">
        <v>0</v>
      </c>
      <c r="T128" s="159">
        <f t="shared" si="23"/>
        <v>0</v>
      </c>
      <c r="AR128" s="21" t="s">
        <v>128</v>
      </c>
      <c r="AT128" s="21" t="s">
        <v>131</v>
      </c>
      <c r="AU128" s="21" t="s">
        <v>77</v>
      </c>
      <c r="AY128" s="21" t="s">
        <v>129</v>
      </c>
      <c r="BE128" s="160">
        <f t="shared" si="24"/>
        <v>0</v>
      </c>
      <c r="BF128" s="160">
        <f t="shared" si="25"/>
        <v>0</v>
      </c>
      <c r="BG128" s="160">
        <f t="shared" si="26"/>
        <v>0</v>
      </c>
      <c r="BH128" s="160">
        <f t="shared" si="27"/>
        <v>0</v>
      </c>
      <c r="BI128" s="160">
        <f t="shared" si="28"/>
        <v>0</v>
      </c>
      <c r="BJ128" s="21" t="s">
        <v>77</v>
      </c>
      <c r="BK128" s="160">
        <f t="shared" si="29"/>
        <v>0</v>
      </c>
      <c r="BL128" s="21" t="s">
        <v>128</v>
      </c>
      <c r="BM128" s="21" t="s">
        <v>601</v>
      </c>
    </row>
    <row r="129" spans="2:65" s="1" customFormat="1" ht="16.5" customHeight="1">
      <c r="B129" s="149"/>
      <c r="C129" s="150" t="s">
        <v>69</v>
      </c>
      <c r="D129" s="150" t="s">
        <v>131</v>
      </c>
      <c r="E129" s="151" t="s">
        <v>2051</v>
      </c>
      <c r="F129" s="152" t="s">
        <v>2052</v>
      </c>
      <c r="G129" s="153" t="s">
        <v>2042</v>
      </c>
      <c r="H129" s="154">
        <v>1</v>
      </c>
      <c r="I129" s="155"/>
      <c r="J129" s="155">
        <f t="shared" si="20"/>
        <v>0</v>
      </c>
      <c r="K129" s="152" t="s">
        <v>5</v>
      </c>
      <c r="L129" s="35"/>
      <c r="M129" s="156" t="s">
        <v>5</v>
      </c>
      <c r="N129" s="157" t="s">
        <v>40</v>
      </c>
      <c r="O129" s="158">
        <v>0</v>
      </c>
      <c r="P129" s="158">
        <f t="shared" si="21"/>
        <v>0</v>
      </c>
      <c r="Q129" s="158">
        <v>0</v>
      </c>
      <c r="R129" s="158">
        <f t="shared" si="22"/>
        <v>0</v>
      </c>
      <c r="S129" s="158">
        <v>0</v>
      </c>
      <c r="T129" s="159">
        <f t="shared" si="23"/>
        <v>0</v>
      </c>
      <c r="AR129" s="21" t="s">
        <v>128</v>
      </c>
      <c r="AT129" s="21" t="s">
        <v>131</v>
      </c>
      <c r="AU129" s="21" t="s">
        <v>77</v>
      </c>
      <c r="AY129" s="21" t="s">
        <v>129</v>
      </c>
      <c r="BE129" s="160">
        <f t="shared" si="24"/>
        <v>0</v>
      </c>
      <c r="BF129" s="160">
        <f t="shared" si="25"/>
        <v>0</v>
      </c>
      <c r="BG129" s="160">
        <f t="shared" si="26"/>
        <v>0</v>
      </c>
      <c r="BH129" s="160">
        <f t="shared" si="27"/>
        <v>0</v>
      </c>
      <c r="BI129" s="160">
        <f t="shared" si="28"/>
        <v>0</v>
      </c>
      <c r="BJ129" s="21" t="s">
        <v>77</v>
      </c>
      <c r="BK129" s="160">
        <f t="shared" si="29"/>
        <v>0</v>
      </c>
      <c r="BL129" s="21" t="s">
        <v>128</v>
      </c>
      <c r="BM129" s="21" t="s">
        <v>611</v>
      </c>
    </row>
    <row r="130" spans="2:65" s="1" customFormat="1" ht="16.5" customHeight="1">
      <c r="B130" s="149"/>
      <c r="C130" s="150" t="s">
        <v>69</v>
      </c>
      <c r="D130" s="150" t="s">
        <v>131</v>
      </c>
      <c r="E130" s="151" t="s">
        <v>2053</v>
      </c>
      <c r="F130" s="152" t="s">
        <v>2054</v>
      </c>
      <c r="G130" s="153" t="s">
        <v>2042</v>
      </c>
      <c r="H130" s="154">
        <v>1</v>
      </c>
      <c r="I130" s="155"/>
      <c r="J130" s="155">
        <f t="shared" si="20"/>
        <v>0</v>
      </c>
      <c r="K130" s="152" t="s">
        <v>5</v>
      </c>
      <c r="L130" s="35"/>
      <c r="M130" s="156" t="s">
        <v>5</v>
      </c>
      <c r="N130" s="157" t="s">
        <v>40</v>
      </c>
      <c r="O130" s="158">
        <v>0</v>
      </c>
      <c r="P130" s="158">
        <f t="shared" si="21"/>
        <v>0</v>
      </c>
      <c r="Q130" s="158">
        <v>0</v>
      </c>
      <c r="R130" s="158">
        <f t="shared" si="22"/>
        <v>0</v>
      </c>
      <c r="S130" s="158">
        <v>0</v>
      </c>
      <c r="T130" s="159">
        <f t="shared" si="23"/>
        <v>0</v>
      </c>
      <c r="AR130" s="21" t="s">
        <v>128</v>
      </c>
      <c r="AT130" s="21" t="s">
        <v>131</v>
      </c>
      <c r="AU130" s="21" t="s">
        <v>77</v>
      </c>
      <c r="AY130" s="21" t="s">
        <v>129</v>
      </c>
      <c r="BE130" s="160">
        <f t="shared" si="24"/>
        <v>0</v>
      </c>
      <c r="BF130" s="160">
        <f t="shared" si="25"/>
        <v>0</v>
      </c>
      <c r="BG130" s="160">
        <f t="shared" si="26"/>
        <v>0</v>
      </c>
      <c r="BH130" s="160">
        <f t="shared" si="27"/>
        <v>0</v>
      </c>
      <c r="BI130" s="160">
        <f t="shared" si="28"/>
        <v>0</v>
      </c>
      <c r="BJ130" s="21" t="s">
        <v>77</v>
      </c>
      <c r="BK130" s="160">
        <f t="shared" si="29"/>
        <v>0</v>
      </c>
      <c r="BL130" s="21" t="s">
        <v>128</v>
      </c>
      <c r="BM130" s="21" t="s">
        <v>622</v>
      </c>
    </row>
    <row r="131" spans="2:65" s="1" customFormat="1" ht="16.5" customHeight="1">
      <c r="B131" s="149"/>
      <c r="C131" s="150" t="s">
        <v>69</v>
      </c>
      <c r="D131" s="150" t="s">
        <v>131</v>
      </c>
      <c r="E131" s="151" t="s">
        <v>2055</v>
      </c>
      <c r="F131" s="152" t="s">
        <v>2056</v>
      </c>
      <c r="G131" s="153" t="s">
        <v>187</v>
      </c>
      <c r="H131" s="154">
        <v>0.52</v>
      </c>
      <c r="I131" s="155"/>
      <c r="J131" s="155">
        <f t="shared" si="20"/>
        <v>0</v>
      </c>
      <c r="K131" s="152" t="s">
        <v>188</v>
      </c>
      <c r="L131" s="35"/>
      <c r="M131" s="156" t="s">
        <v>5</v>
      </c>
      <c r="N131" s="157" t="s">
        <v>40</v>
      </c>
      <c r="O131" s="158">
        <v>0</v>
      </c>
      <c r="P131" s="158">
        <f t="shared" si="21"/>
        <v>0</v>
      </c>
      <c r="Q131" s="158">
        <v>0</v>
      </c>
      <c r="R131" s="158">
        <f t="shared" si="22"/>
        <v>0</v>
      </c>
      <c r="S131" s="158">
        <v>0</v>
      </c>
      <c r="T131" s="159">
        <f t="shared" si="23"/>
        <v>0</v>
      </c>
      <c r="AR131" s="21" t="s">
        <v>128</v>
      </c>
      <c r="AT131" s="21" t="s">
        <v>131</v>
      </c>
      <c r="AU131" s="21" t="s">
        <v>77</v>
      </c>
      <c r="AY131" s="21" t="s">
        <v>129</v>
      </c>
      <c r="BE131" s="160">
        <f t="shared" si="24"/>
        <v>0</v>
      </c>
      <c r="BF131" s="160">
        <f t="shared" si="25"/>
        <v>0</v>
      </c>
      <c r="BG131" s="160">
        <f t="shared" si="26"/>
        <v>0</v>
      </c>
      <c r="BH131" s="160">
        <f t="shared" si="27"/>
        <v>0</v>
      </c>
      <c r="BI131" s="160">
        <f t="shared" si="28"/>
        <v>0</v>
      </c>
      <c r="BJ131" s="21" t="s">
        <v>77</v>
      </c>
      <c r="BK131" s="160">
        <f t="shared" si="29"/>
        <v>0</v>
      </c>
      <c r="BL131" s="21" t="s">
        <v>128</v>
      </c>
      <c r="BM131" s="21" t="s">
        <v>630</v>
      </c>
    </row>
    <row r="132" spans="2:65" s="1" customFormat="1" ht="16.5" customHeight="1">
      <c r="B132" s="149"/>
      <c r="C132" s="150" t="s">
        <v>69</v>
      </c>
      <c r="D132" s="150" t="s">
        <v>131</v>
      </c>
      <c r="E132" s="151" t="s">
        <v>2057</v>
      </c>
      <c r="F132" s="152" t="s">
        <v>2058</v>
      </c>
      <c r="G132" s="153" t="s">
        <v>187</v>
      </c>
      <c r="H132" s="154">
        <v>0.54</v>
      </c>
      <c r="I132" s="155"/>
      <c r="J132" s="155">
        <f t="shared" si="20"/>
        <v>0</v>
      </c>
      <c r="K132" s="152" t="s">
        <v>188</v>
      </c>
      <c r="L132" s="35"/>
      <c r="M132" s="156" t="s">
        <v>5</v>
      </c>
      <c r="N132" s="157" t="s">
        <v>40</v>
      </c>
      <c r="O132" s="158">
        <v>0</v>
      </c>
      <c r="P132" s="158">
        <f t="shared" si="21"/>
        <v>0</v>
      </c>
      <c r="Q132" s="158">
        <v>0</v>
      </c>
      <c r="R132" s="158">
        <f t="shared" si="22"/>
        <v>0</v>
      </c>
      <c r="S132" s="158">
        <v>0</v>
      </c>
      <c r="T132" s="159">
        <f t="shared" si="23"/>
        <v>0</v>
      </c>
      <c r="AR132" s="21" t="s">
        <v>128</v>
      </c>
      <c r="AT132" s="21" t="s">
        <v>131</v>
      </c>
      <c r="AU132" s="21" t="s">
        <v>77</v>
      </c>
      <c r="AY132" s="21" t="s">
        <v>129</v>
      </c>
      <c r="BE132" s="160">
        <f t="shared" si="24"/>
        <v>0</v>
      </c>
      <c r="BF132" s="160">
        <f t="shared" si="25"/>
        <v>0</v>
      </c>
      <c r="BG132" s="160">
        <f t="shared" si="26"/>
        <v>0</v>
      </c>
      <c r="BH132" s="160">
        <f t="shared" si="27"/>
        <v>0</v>
      </c>
      <c r="BI132" s="160">
        <f t="shared" si="28"/>
        <v>0</v>
      </c>
      <c r="BJ132" s="21" t="s">
        <v>77</v>
      </c>
      <c r="BK132" s="160">
        <f t="shared" si="29"/>
        <v>0</v>
      </c>
      <c r="BL132" s="21" t="s">
        <v>128</v>
      </c>
      <c r="BM132" s="21" t="s">
        <v>638</v>
      </c>
    </row>
    <row r="133" spans="2:65" s="10" customFormat="1" ht="37.35" customHeight="1">
      <c r="B133" s="137"/>
      <c r="D133" s="138" t="s">
        <v>68</v>
      </c>
      <c r="E133" s="139" t="s">
        <v>2108</v>
      </c>
      <c r="F133" s="139" t="s">
        <v>2109</v>
      </c>
      <c r="J133" s="140">
        <f>BK133</f>
        <v>0</v>
      </c>
      <c r="L133" s="137"/>
      <c r="M133" s="141"/>
      <c r="N133" s="142"/>
      <c r="O133" s="142"/>
      <c r="P133" s="143">
        <f>SUM(P134:P161)</f>
        <v>0</v>
      </c>
      <c r="Q133" s="142"/>
      <c r="R133" s="143">
        <f>SUM(R134:R161)</f>
        <v>0</v>
      </c>
      <c r="S133" s="142"/>
      <c r="T133" s="144">
        <f>SUM(T134:T161)</f>
        <v>0</v>
      </c>
      <c r="AR133" s="138" t="s">
        <v>77</v>
      </c>
      <c r="AT133" s="145" t="s">
        <v>68</v>
      </c>
      <c r="AU133" s="145" t="s">
        <v>69</v>
      </c>
      <c r="AY133" s="138" t="s">
        <v>129</v>
      </c>
      <c r="BK133" s="146">
        <f>SUM(BK134:BK161)</f>
        <v>0</v>
      </c>
    </row>
    <row r="134" spans="2:65" s="1" customFormat="1" ht="16.5" customHeight="1">
      <c r="B134" s="149"/>
      <c r="C134" s="172" t="s">
        <v>69</v>
      </c>
      <c r="D134" s="172" t="s">
        <v>235</v>
      </c>
      <c r="E134" s="173" t="s">
        <v>2110</v>
      </c>
      <c r="F134" s="174" t="s">
        <v>2111</v>
      </c>
      <c r="G134" s="175" t="s">
        <v>2042</v>
      </c>
      <c r="H134" s="176">
        <v>1</v>
      </c>
      <c r="I134" s="177"/>
      <c r="J134" s="177">
        <f t="shared" ref="J134:J161" si="30">ROUND(I134*H134,2)</f>
        <v>0</v>
      </c>
      <c r="K134" s="174" t="s">
        <v>5</v>
      </c>
      <c r="L134" s="178"/>
      <c r="M134" s="179" t="s">
        <v>5</v>
      </c>
      <c r="N134" s="180" t="s">
        <v>40</v>
      </c>
      <c r="O134" s="158">
        <v>0</v>
      </c>
      <c r="P134" s="158">
        <f t="shared" ref="P134:P161" si="31">O134*H134</f>
        <v>0</v>
      </c>
      <c r="Q134" s="158">
        <v>0</v>
      </c>
      <c r="R134" s="158">
        <f t="shared" ref="R134:R161" si="32">Q134*H134</f>
        <v>0</v>
      </c>
      <c r="S134" s="158">
        <v>0</v>
      </c>
      <c r="T134" s="159">
        <f t="shared" ref="T134:T161" si="33">S134*H134</f>
        <v>0</v>
      </c>
      <c r="AR134" s="21" t="s">
        <v>221</v>
      </c>
      <c r="AT134" s="21" t="s">
        <v>235</v>
      </c>
      <c r="AU134" s="21" t="s">
        <v>77</v>
      </c>
      <c r="AY134" s="21" t="s">
        <v>129</v>
      </c>
      <c r="BE134" s="160">
        <f t="shared" ref="BE134:BE161" si="34">IF(N134="základní",J134,0)</f>
        <v>0</v>
      </c>
      <c r="BF134" s="160">
        <f t="shared" ref="BF134:BF161" si="35">IF(N134="snížená",J134,0)</f>
        <v>0</v>
      </c>
      <c r="BG134" s="160">
        <f t="shared" ref="BG134:BG161" si="36">IF(N134="zákl. přenesená",J134,0)</f>
        <v>0</v>
      </c>
      <c r="BH134" s="160">
        <f t="shared" ref="BH134:BH161" si="37">IF(N134="sníž. přenesená",J134,0)</f>
        <v>0</v>
      </c>
      <c r="BI134" s="160">
        <f t="shared" ref="BI134:BI161" si="38">IF(N134="nulová",J134,0)</f>
        <v>0</v>
      </c>
      <c r="BJ134" s="21" t="s">
        <v>77</v>
      </c>
      <c r="BK134" s="160">
        <f t="shared" ref="BK134:BK161" si="39">ROUND(I134*H134,2)</f>
        <v>0</v>
      </c>
      <c r="BL134" s="21" t="s">
        <v>128</v>
      </c>
      <c r="BM134" s="21" t="s">
        <v>647</v>
      </c>
    </row>
    <row r="135" spans="2:65" s="1" customFormat="1" ht="16.5" customHeight="1">
      <c r="B135" s="149"/>
      <c r="C135" s="172" t="s">
        <v>69</v>
      </c>
      <c r="D135" s="172" t="s">
        <v>235</v>
      </c>
      <c r="E135" s="173" t="s">
        <v>2112</v>
      </c>
      <c r="F135" s="174" t="s">
        <v>2113</v>
      </c>
      <c r="G135" s="175" t="s">
        <v>2042</v>
      </c>
      <c r="H135" s="176">
        <v>1</v>
      </c>
      <c r="I135" s="177"/>
      <c r="J135" s="177">
        <f t="shared" si="30"/>
        <v>0</v>
      </c>
      <c r="K135" s="174" t="s">
        <v>5</v>
      </c>
      <c r="L135" s="178"/>
      <c r="M135" s="179" t="s">
        <v>5</v>
      </c>
      <c r="N135" s="180" t="s">
        <v>40</v>
      </c>
      <c r="O135" s="158">
        <v>0</v>
      </c>
      <c r="P135" s="158">
        <f t="shared" si="31"/>
        <v>0</v>
      </c>
      <c r="Q135" s="158">
        <v>0</v>
      </c>
      <c r="R135" s="158">
        <f t="shared" si="32"/>
        <v>0</v>
      </c>
      <c r="S135" s="158">
        <v>0</v>
      </c>
      <c r="T135" s="159">
        <f t="shared" si="33"/>
        <v>0</v>
      </c>
      <c r="AR135" s="21" t="s">
        <v>221</v>
      </c>
      <c r="AT135" s="21" t="s">
        <v>235</v>
      </c>
      <c r="AU135" s="21" t="s">
        <v>77</v>
      </c>
      <c r="AY135" s="21" t="s">
        <v>129</v>
      </c>
      <c r="BE135" s="160">
        <f t="shared" si="34"/>
        <v>0</v>
      </c>
      <c r="BF135" s="160">
        <f t="shared" si="35"/>
        <v>0</v>
      </c>
      <c r="BG135" s="160">
        <f t="shared" si="36"/>
        <v>0</v>
      </c>
      <c r="BH135" s="160">
        <f t="shared" si="37"/>
        <v>0</v>
      </c>
      <c r="BI135" s="160">
        <f t="shared" si="38"/>
        <v>0</v>
      </c>
      <c r="BJ135" s="21" t="s">
        <v>77</v>
      </c>
      <c r="BK135" s="160">
        <f t="shared" si="39"/>
        <v>0</v>
      </c>
      <c r="BL135" s="21" t="s">
        <v>128</v>
      </c>
      <c r="BM135" s="21" t="s">
        <v>656</v>
      </c>
    </row>
    <row r="136" spans="2:65" s="1" customFormat="1" ht="16.5" customHeight="1">
      <c r="B136" s="149"/>
      <c r="C136" s="172" t="s">
        <v>69</v>
      </c>
      <c r="D136" s="172" t="s">
        <v>235</v>
      </c>
      <c r="E136" s="173" t="s">
        <v>2114</v>
      </c>
      <c r="F136" s="174" t="s">
        <v>2066</v>
      </c>
      <c r="G136" s="175" t="s">
        <v>2042</v>
      </c>
      <c r="H136" s="176">
        <v>1</v>
      </c>
      <c r="I136" s="177"/>
      <c r="J136" s="177">
        <f t="shared" si="30"/>
        <v>0</v>
      </c>
      <c r="K136" s="174" t="s">
        <v>5</v>
      </c>
      <c r="L136" s="178"/>
      <c r="M136" s="179" t="s">
        <v>5</v>
      </c>
      <c r="N136" s="180" t="s">
        <v>40</v>
      </c>
      <c r="O136" s="158">
        <v>0</v>
      </c>
      <c r="P136" s="158">
        <f t="shared" si="31"/>
        <v>0</v>
      </c>
      <c r="Q136" s="158">
        <v>0</v>
      </c>
      <c r="R136" s="158">
        <f t="shared" si="32"/>
        <v>0</v>
      </c>
      <c r="S136" s="158">
        <v>0</v>
      </c>
      <c r="T136" s="159">
        <f t="shared" si="33"/>
        <v>0</v>
      </c>
      <c r="AR136" s="21" t="s">
        <v>221</v>
      </c>
      <c r="AT136" s="21" t="s">
        <v>235</v>
      </c>
      <c r="AU136" s="21" t="s">
        <v>77</v>
      </c>
      <c r="AY136" s="21" t="s">
        <v>129</v>
      </c>
      <c r="BE136" s="160">
        <f t="shared" si="34"/>
        <v>0</v>
      </c>
      <c r="BF136" s="160">
        <f t="shared" si="35"/>
        <v>0</v>
      </c>
      <c r="BG136" s="160">
        <f t="shared" si="36"/>
        <v>0</v>
      </c>
      <c r="BH136" s="160">
        <f t="shared" si="37"/>
        <v>0</v>
      </c>
      <c r="BI136" s="160">
        <f t="shared" si="38"/>
        <v>0</v>
      </c>
      <c r="BJ136" s="21" t="s">
        <v>77</v>
      </c>
      <c r="BK136" s="160">
        <f t="shared" si="39"/>
        <v>0</v>
      </c>
      <c r="BL136" s="21" t="s">
        <v>128</v>
      </c>
      <c r="BM136" s="21" t="s">
        <v>670</v>
      </c>
    </row>
    <row r="137" spans="2:65" s="1" customFormat="1" ht="16.5" customHeight="1">
      <c r="B137" s="149"/>
      <c r="C137" s="172" t="s">
        <v>69</v>
      </c>
      <c r="D137" s="172" t="s">
        <v>235</v>
      </c>
      <c r="E137" s="173" t="s">
        <v>2115</v>
      </c>
      <c r="F137" s="174" t="s">
        <v>2116</v>
      </c>
      <c r="G137" s="175" t="s">
        <v>2042</v>
      </c>
      <c r="H137" s="176">
        <v>2</v>
      </c>
      <c r="I137" s="177"/>
      <c r="J137" s="177">
        <f t="shared" si="30"/>
        <v>0</v>
      </c>
      <c r="K137" s="174" t="s">
        <v>5</v>
      </c>
      <c r="L137" s="178"/>
      <c r="M137" s="179" t="s">
        <v>5</v>
      </c>
      <c r="N137" s="180" t="s">
        <v>40</v>
      </c>
      <c r="O137" s="158">
        <v>0</v>
      </c>
      <c r="P137" s="158">
        <f t="shared" si="31"/>
        <v>0</v>
      </c>
      <c r="Q137" s="158">
        <v>0</v>
      </c>
      <c r="R137" s="158">
        <f t="shared" si="32"/>
        <v>0</v>
      </c>
      <c r="S137" s="158">
        <v>0</v>
      </c>
      <c r="T137" s="159">
        <f t="shared" si="33"/>
        <v>0</v>
      </c>
      <c r="AR137" s="21" t="s">
        <v>221</v>
      </c>
      <c r="AT137" s="21" t="s">
        <v>235</v>
      </c>
      <c r="AU137" s="21" t="s">
        <v>77</v>
      </c>
      <c r="AY137" s="21" t="s">
        <v>129</v>
      </c>
      <c r="BE137" s="160">
        <f t="shared" si="34"/>
        <v>0</v>
      </c>
      <c r="BF137" s="160">
        <f t="shared" si="35"/>
        <v>0</v>
      </c>
      <c r="BG137" s="160">
        <f t="shared" si="36"/>
        <v>0</v>
      </c>
      <c r="BH137" s="160">
        <f t="shared" si="37"/>
        <v>0</v>
      </c>
      <c r="BI137" s="160">
        <f t="shared" si="38"/>
        <v>0</v>
      </c>
      <c r="BJ137" s="21" t="s">
        <v>77</v>
      </c>
      <c r="BK137" s="160">
        <f t="shared" si="39"/>
        <v>0</v>
      </c>
      <c r="BL137" s="21" t="s">
        <v>128</v>
      </c>
      <c r="BM137" s="21" t="s">
        <v>679</v>
      </c>
    </row>
    <row r="138" spans="2:65" s="1" customFormat="1" ht="16.5" customHeight="1">
      <c r="B138" s="149"/>
      <c r="C138" s="172" t="s">
        <v>69</v>
      </c>
      <c r="D138" s="172" t="s">
        <v>235</v>
      </c>
      <c r="E138" s="173" t="s">
        <v>2117</v>
      </c>
      <c r="F138" s="174" t="s">
        <v>2118</v>
      </c>
      <c r="G138" s="175" t="s">
        <v>2042</v>
      </c>
      <c r="H138" s="176">
        <v>2</v>
      </c>
      <c r="I138" s="177"/>
      <c r="J138" s="177">
        <f t="shared" si="30"/>
        <v>0</v>
      </c>
      <c r="K138" s="174" t="s">
        <v>5</v>
      </c>
      <c r="L138" s="178"/>
      <c r="M138" s="179" t="s">
        <v>5</v>
      </c>
      <c r="N138" s="180" t="s">
        <v>40</v>
      </c>
      <c r="O138" s="158">
        <v>0</v>
      </c>
      <c r="P138" s="158">
        <f t="shared" si="31"/>
        <v>0</v>
      </c>
      <c r="Q138" s="158">
        <v>0</v>
      </c>
      <c r="R138" s="158">
        <f t="shared" si="32"/>
        <v>0</v>
      </c>
      <c r="S138" s="158">
        <v>0</v>
      </c>
      <c r="T138" s="159">
        <f t="shared" si="33"/>
        <v>0</v>
      </c>
      <c r="AR138" s="21" t="s">
        <v>221</v>
      </c>
      <c r="AT138" s="21" t="s">
        <v>235</v>
      </c>
      <c r="AU138" s="21" t="s">
        <v>77</v>
      </c>
      <c r="AY138" s="21" t="s">
        <v>129</v>
      </c>
      <c r="BE138" s="160">
        <f t="shared" si="34"/>
        <v>0</v>
      </c>
      <c r="BF138" s="160">
        <f t="shared" si="35"/>
        <v>0</v>
      </c>
      <c r="BG138" s="160">
        <f t="shared" si="36"/>
        <v>0</v>
      </c>
      <c r="BH138" s="160">
        <f t="shared" si="37"/>
        <v>0</v>
      </c>
      <c r="BI138" s="160">
        <f t="shared" si="38"/>
        <v>0</v>
      </c>
      <c r="BJ138" s="21" t="s">
        <v>77</v>
      </c>
      <c r="BK138" s="160">
        <f t="shared" si="39"/>
        <v>0</v>
      </c>
      <c r="BL138" s="21" t="s">
        <v>128</v>
      </c>
      <c r="BM138" s="21" t="s">
        <v>687</v>
      </c>
    </row>
    <row r="139" spans="2:65" s="1" customFormat="1" ht="16.5" customHeight="1">
      <c r="B139" s="149"/>
      <c r="C139" s="172" t="s">
        <v>69</v>
      </c>
      <c r="D139" s="172" t="s">
        <v>235</v>
      </c>
      <c r="E139" s="173" t="s">
        <v>2119</v>
      </c>
      <c r="F139" s="174" t="s">
        <v>2120</v>
      </c>
      <c r="G139" s="175" t="s">
        <v>2042</v>
      </c>
      <c r="H139" s="176">
        <v>11</v>
      </c>
      <c r="I139" s="177"/>
      <c r="J139" s="177">
        <f t="shared" si="30"/>
        <v>0</v>
      </c>
      <c r="K139" s="174" t="s">
        <v>5</v>
      </c>
      <c r="L139" s="178"/>
      <c r="M139" s="179" t="s">
        <v>5</v>
      </c>
      <c r="N139" s="180" t="s">
        <v>40</v>
      </c>
      <c r="O139" s="158">
        <v>0</v>
      </c>
      <c r="P139" s="158">
        <f t="shared" si="31"/>
        <v>0</v>
      </c>
      <c r="Q139" s="158">
        <v>0</v>
      </c>
      <c r="R139" s="158">
        <f t="shared" si="32"/>
        <v>0</v>
      </c>
      <c r="S139" s="158">
        <v>0</v>
      </c>
      <c r="T139" s="159">
        <f t="shared" si="33"/>
        <v>0</v>
      </c>
      <c r="AR139" s="21" t="s">
        <v>221</v>
      </c>
      <c r="AT139" s="21" t="s">
        <v>235</v>
      </c>
      <c r="AU139" s="21" t="s">
        <v>77</v>
      </c>
      <c r="AY139" s="21" t="s">
        <v>129</v>
      </c>
      <c r="BE139" s="160">
        <f t="shared" si="34"/>
        <v>0</v>
      </c>
      <c r="BF139" s="160">
        <f t="shared" si="35"/>
        <v>0</v>
      </c>
      <c r="BG139" s="160">
        <f t="shared" si="36"/>
        <v>0</v>
      </c>
      <c r="BH139" s="160">
        <f t="shared" si="37"/>
        <v>0</v>
      </c>
      <c r="BI139" s="160">
        <f t="shared" si="38"/>
        <v>0</v>
      </c>
      <c r="BJ139" s="21" t="s">
        <v>77</v>
      </c>
      <c r="BK139" s="160">
        <f t="shared" si="39"/>
        <v>0</v>
      </c>
      <c r="BL139" s="21" t="s">
        <v>128</v>
      </c>
      <c r="BM139" s="21" t="s">
        <v>708</v>
      </c>
    </row>
    <row r="140" spans="2:65" s="1" customFormat="1" ht="16.5" customHeight="1">
      <c r="B140" s="149"/>
      <c r="C140" s="172" t="s">
        <v>69</v>
      </c>
      <c r="D140" s="172" t="s">
        <v>235</v>
      </c>
      <c r="E140" s="173" t="s">
        <v>2121</v>
      </c>
      <c r="F140" s="174" t="s">
        <v>2122</v>
      </c>
      <c r="G140" s="175" t="s">
        <v>2042</v>
      </c>
      <c r="H140" s="176">
        <v>3</v>
      </c>
      <c r="I140" s="177"/>
      <c r="J140" s="177">
        <f t="shared" si="30"/>
        <v>0</v>
      </c>
      <c r="K140" s="174" t="s">
        <v>5</v>
      </c>
      <c r="L140" s="178"/>
      <c r="M140" s="179" t="s">
        <v>5</v>
      </c>
      <c r="N140" s="180" t="s">
        <v>40</v>
      </c>
      <c r="O140" s="158">
        <v>0</v>
      </c>
      <c r="P140" s="158">
        <f t="shared" si="31"/>
        <v>0</v>
      </c>
      <c r="Q140" s="158">
        <v>0</v>
      </c>
      <c r="R140" s="158">
        <f t="shared" si="32"/>
        <v>0</v>
      </c>
      <c r="S140" s="158">
        <v>0</v>
      </c>
      <c r="T140" s="159">
        <f t="shared" si="33"/>
        <v>0</v>
      </c>
      <c r="AR140" s="21" t="s">
        <v>221</v>
      </c>
      <c r="AT140" s="21" t="s">
        <v>235</v>
      </c>
      <c r="AU140" s="21" t="s">
        <v>77</v>
      </c>
      <c r="AY140" s="21" t="s">
        <v>129</v>
      </c>
      <c r="BE140" s="160">
        <f t="shared" si="34"/>
        <v>0</v>
      </c>
      <c r="BF140" s="160">
        <f t="shared" si="35"/>
        <v>0</v>
      </c>
      <c r="BG140" s="160">
        <f t="shared" si="36"/>
        <v>0</v>
      </c>
      <c r="BH140" s="160">
        <f t="shared" si="37"/>
        <v>0</v>
      </c>
      <c r="BI140" s="160">
        <f t="shared" si="38"/>
        <v>0</v>
      </c>
      <c r="BJ140" s="21" t="s">
        <v>77</v>
      </c>
      <c r="BK140" s="160">
        <f t="shared" si="39"/>
        <v>0</v>
      </c>
      <c r="BL140" s="21" t="s">
        <v>128</v>
      </c>
      <c r="BM140" s="21" t="s">
        <v>718</v>
      </c>
    </row>
    <row r="141" spans="2:65" s="1" customFormat="1" ht="16.5" customHeight="1">
      <c r="B141" s="149"/>
      <c r="C141" s="172" t="s">
        <v>69</v>
      </c>
      <c r="D141" s="172" t="s">
        <v>235</v>
      </c>
      <c r="E141" s="173" t="s">
        <v>2123</v>
      </c>
      <c r="F141" s="174" t="s">
        <v>2124</v>
      </c>
      <c r="G141" s="175" t="s">
        <v>2042</v>
      </c>
      <c r="H141" s="176">
        <v>1</v>
      </c>
      <c r="I141" s="177"/>
      <c r="J141" s="177">
        <f t="shared" si="30"/>
        <v>0</v>
      </c>
      <c r="K141" s="174" t="s">
        <v>5</v>
      </c>
      <c r="L141" s="178"/>
      <c r="M141" s="179" t="s">
        <v>5</v>
      </c>
      <c r="N141" s="180" t="s">
        <v>40</v>
      </c>
      <c r="O141" s="158">
        <v>0</v>
      </c>
      <c r="P141" s="158">
        <f t="shared" si="31"/>
        <v>0</v>
      </c>
      <c r="Q141" s="158">
        <v>0</v>
      </c>
      <c r="R141" s="158">
        <f t="shared" si="32"/>
        <v>0</v>
      </c>
      <c r="S141" s="158">
        <v>0</v>
      </c>
      <c r="T141" s="159">
        <f t="shared" si="33"/>
        <v>0</v>
      </c>
      <c r="AR141" s="21" t="s">
        <v>221</v>
      </c>
      <c r="AT141" s="21" t="s">
        <v>235</v>
      </c>
      <c r="AU141" s="21" t="s">
        <v>77</v>
      </c>
      <c r="AY141" s="21" t="s">
        <v>129</v>
      </c>
      <c r="BE141" s="160">
        <f t="shared" si="34"/>
        <v>0</v>
      </c>
      <c r="BF141" s="160">
        <f t="shared" si="35"/>
        <v>0</v>
      </c>
      <c r="BG141" s="160">
        <f t="shared" si="36"/>
        <v>0</v>
      </c>
      <c r="BH141" s="160">
        <f t="shared" si="37"/>
        <v>0</v>
      </c>
      <c r="BI141" s="160">
        <f t="shared" si="38"/>
        <v>0</v>
      </c>
      <c r="BJ141" s="21" t="s">
        <v>77</v>
      </c>
      <c r="BK141" s="160">
        <f t="shared" si="39"/>
        <v>0</v>
      </c>
      <c r="BL141" s="21" t="s">
        <v>128</v>
      </c>
      <c r="BM141" s="21" t="s">
        <v>727</v>
      </c>
    </row>
    <row r="142" spans="2:65" s="1" customFormat="1" ht="16.5" customHeight="1">
      <c r="B142" s="149"/>
      <c r="C142" s="172" t="s">
        <v>69</v>
      </c>
      <c r="D142" s="172" t="s">
        <v>235</v>
      </c>
      <c r="E142" s="173" t="s">
        <v>2125</v>
      </c>
      <c r="F142" s="174" t="s">
        <v>2095</v>
      </c>
      <c r="G142" s="175" t="s">
        <v>2042</v>
      </c>
      <c r="H142" s="176">
        <v>1</v>
      </c>
      <c r="I142" s="177"/>
      <c r="J142" s="177">
        <f t="shared" si="30"/>
        <v>0</v>
      </c>
      <c r="K142" s="174" t="s">
        <v>5</v>
      </c>
      <c r="L142" s="178"/>
      <c r="M142" s="179" t="s">
        <v>5</v>
      </c>
      <c r="N142" s="180" t="s">
        <v>40</v>
      </c>
      <c r="O142" s="158">
        <v>0</v>
      </c>
      <c r="P142" s="158">
        <f t="shared" si="31"/>
        <v>0</v>
      </c>
      <c r="Q142" s="158">
        <v>0</v>
      </c>
      <c r="R142" s="158">
        <f t="shared" si="32"/>
        <v>0</v>
      </c>
      <c r="S142" s="158">
        <v>0</v>
      </c>
      <c r="T142" s="159">
        <f t="shared" si="33"/>
        <v>0</v>
      </c>
      <c r="AR142" s="21" t="s">
        <v>221</v>
      </c>
      <c r="AT142" s="21" t="s">
        <v>235</v>
      </c>
      <c r="AU142" s="21" t="s">
        <v>77</v>
      </c>
      <c r="AY142" s="21" t="s">
        <v>129</v>
      </c>
      <c r="BE142" s="160">
        <f t="shared" si="34"/>
        <v>0</v>
      </c>
      <c r="BF142" s="160">
        <f t="shared" si="35"/>
        <v>0</v>
      </c>
      <c r="BG142" s="160">
        <f t="shared" si="36"/>
        <v>0</v>
      </c>
      <c r="BH142" s="160">
        <f t="shared" si="37"/>
        <v>0</v>
      </c>
      <c r="BI142" s="160">
        <f t="shared" si="38"/>
        <v>0</v>
      </c>
      <c r="BJ142" s="21" t="s">
        <v>77</v>
      </c>
      <c r="BK142" s="160">
        <f t="shared" si="39"/>
        <v>0</v>
      </c>
      <c r="BL142" s="21" t="s">
        <v>128</v>
      </c>
      <c r="BM142" s="21" t="s">
        <v>732</v>
      </c>
    </row>
    <row r="143" spans="2:65" s="1" customFormat="1" ht="25.5" customHeight="1">
      <c r="B143" s="149"/>
      <c r="C143" s="172" t="s">
        <v>69</v>
      </c>
      <c r="D143" s="172" t="s">
        <v>235</v>
      </c>
      <c r="E143" s="173" t="s">
        <v>2126</v>
      </c>
      <c r="F143" s="174" t="s">
        <v>2127</v>
      </c>
      <c r="G143" s="175" t="s">
        <v>2042</v>
      </c>
      <c r="H143" s="176">
        <v>6</v>
      </c>
      <c r="I143" s="177"/>
      <c r="J143" s="177">
        <f t="shared" si="30"/>
        <v>0</v>
      </c>
      <c r="K143" s="174" t="s">
        <v>5</v>
      </c>
      <c r="L143" s="178"/>
      <c r="M143" s="179" t="s">
        <v>5</v>
      </c>
      <c r="N143" s="180" t="s">
        <v>40</v>
      </c>
      <c r="O143" s="158">
        <v>0</v>
      </c>
      <c r="P143" s="158">
        <f t="shared" si="31"/>
        <v>0</v>
      </c>
      <c r="Q143" s="158">
        <v>0</v>
      </c>
      <c r="R143" s="158">
        <f t="shared" si="32"/>
        <v>0</v>
      </c>
      <c r="S143" s="158">
        <v>0</v>
      </c>
      <c r="T143" s="159">
        <f t="shared" si="33"/>
        <v>0</v>
      </c>
      <c r="AR143" s="21" t="s">
        <v>221</v>
      </c>
      <c r="AT143" s="21" t="s">
        <v>235</v>
      </c>
      <c r="AU143" s="21" t="s">
        <v>77</v>
      </c>
      <c r="AY143" s="21" t="s">
        <v>129</v>
      </c>
      <c r="BE143" s="160">
        <f t="shared" si="34"/>
        <v>0</v>
      </c>
      <c r="BF143" s="160">
        <f t="shared" si="35"/>
        <v>0</v>
      </c>
      <c r="BG143" s="160">
        <f t="shared" si="36"/>
        <v>0</v>
      </c>
      <c r="BH143" s="160">
        <f t="shared" si="37"/>
        <v>0</v>
      </c>
      <c r="BI143" s="160">
        <f t="shared" si="38"/>
        <v>0</v>
      </c>
      <c r="BJ143" s="21" t="s">
        <v>77</v>
      </c>
      <c r="BK143" s="160">
        <f t="shared" si="39"/>
        <v>0</v>
      </c>
      <c r="BL143" s="21" t="s">
        <v>128</v>
      </c>
      <c r="BM143" s="21" t="s">
        <v>744</v>
      </c>
    </row>
    <row r="144" spans="2:65" s="1" customFormat="1" ht="16.5" customHeight="1">
      <c r="B144" s="149"/>
      <c r="C144" s="172" t="s">
        <v>69</v>
      </c>
      <c r="D144" s="172" t="s">
        <v>235</v>
      </c>
      <c r="E144" s="173" t="s">
        <v>2128</v>
      </c>
      <c r="F144" s="174" t="s">
        <v>2129</v>
      </c>
      <c r="G144" s="175" t="s">
        <v>2042</v>
      </c>
      <c r="H144" s="176">
        <v>3</v>
      </c>
      <c r="I144" s="177"/>
      <c r="J144" s="177">
        <f t="shared" si="30"/>
        <v>0</v>
      </c>
      <c r="K144" s="174" t="s">
        <v>5</v>
      </c>
      <c r="L144" s="178"/>
      <c r="M144" s="179" t="s">
        <v>5</v>
      </c>
      <c r="N144" s="180" t="s">
        <v>40</v>
      </c>
      <c r="O144" s="158">
        <v>0</v>
      </c>
      <c r="P144" s="158">
        <f t="shared" si="31"/>
        <v>0</v>
      </c>
      <c r="Q144" s="158">
        <v>0</v>
      </c>
      <c r="R144" s="158">
        <f t="shared" si="32"/>
        <v>0</v>
      </c>
      <c r="S144" s="158">
        <v>0</v>
      </c>
      <c r="T144" s="159">
        <f t="shared" si="33"/>
        <v>0</v>
      </c>
      <c r="AR144" s="21" t="s">
        <v>221</v>
      </c>
      <c r="AT144" s="21" t="s">
        <v>235</v>
      </c>
      <c r="AU144" s="21" t="s">
        <v>77</v>
      </c>
      <c r="AY144" s="21" t="s">
        <v>129</v>
      </c>
      <c r="BE144" s="160">
        <f t="shared" si="34"/>
        <v>0</v>
      </c>
      <c r="BF144" s="160">
        <f t="shared" si="35"/>
        <v>0</v>
      </c>
      <c r="BG144" s="160">
        <f t="shared" si="36"/>
        <v>0</v>
      </c>
      <c r="BH144" s="160">
        <f t="shared" si="37"/>
        <v>0</v>
      </c>
      <c r="BI144" s="160">
        <f t="shared" si="38"/>
        <v>0</v>
      </c>
      <c r="BJ144" s="21" t="s">
        <v>77</v>
      </c>
      <c r="BK144" s="160">
        <f t="shared" si="39"/>
        <v>0</v>
      </c>
      <c r="BL144" s="21" t="s">
        <v>128</v>
      </c>
      <c r="BM144" s="21" t="s">
        <v>753</v>
      </c>
    </row>
    <row r="145" spans="2:65" s="1" customFormat="1" ht="16.5" customHeight="1">
      <c r="B145" s="149"/>
      <c r="C145" s="172" t="s">
        <v>69</v>
      </c>
      <c r="D145" s="172" t="s">
        <v>235</v>
      </c>
      <c r="E145" s="173" t="s">
        <v>2130</v>
      </c>
      <c r="F145" s="174" t="s">
        <v>2131</v>
      </c>
      <c r="G145" s="175" t="s">
        <v>2042</v>
      </c>
      <c r="H145" s="176">
        <v>1</v>
      </c>
      <c r="I145" s="177"/>
      <c r="J145" s="177">
        <f t="shared" si="30"/>
        <v>0</v>
      </c>
      <c r="K145" s="174" t="s">
        <v>5</v>
      </c>
      <c r="L145" s="178"/>
      <c r="M145" s="179" t="s">
        <v>5</v>
      </c>
      <c r="N145" s="180" t="s">
        <v>40</v>
      </c>
      <c r="O145" s="158">
        <v>0</v>
      </c>
      <c r="P145" s="158">
        <f t="shared" si="31"/>
        <v>0</v>
      </c>
      <c r="Q145" s="158">
        <v>0</v>
      </c>
      <c r="R145" s="158">
        <f t="shared" si="32"/>
        <v>0</v>
      </c>
      <c r="S145" s="158">
        <v>0</v>
      </c>
      <c r="T145" s="159">
        <f t="shared" si="33"/>
        <v>0</v>
      </c>
      <c r="AR145" s="21" t="s">
        <v>221</v>
      </c>
      <c r="AT145" s="21" t="s">
        <v>235</v>
      </c>
      <c r="AU145" s="21" t="s">
        <v>77</v>
      </c>
      <c r="AY145" s="21" t="s">
        <v>129</v>
      </c>
      <c r="BE145" s="160">
        <f t="shared" si="34"/>
        <v>0</v>
      </c>
      <c r="BF145" s="160">
        <f t="shared" si="35"/>
        <v>0</v>
      </c>
      <c r="BG145" s="160">
        <f t="shared" si="36"/>
        <v>0</v>
      </c>
      <c r="BH145" s="160">
        <f t="shared" si="37"/>
        <v>0</v>
      </c>
      <c r="BI145" s="160">
        <f t="shared" si="38"/>
        <v>0</v>
      </c>
      <c r="BJ145" s="21" t="s">
        <v>77</v>
      </c>
      <c r="BK145" s="160">
        <f t="shared" si="39"/>
        <v>0</v>
      </c>
      <c r="BL145" s="21" t="s">
        <v>128</v>
      </c>
      <c r="BM145" s="21" t="s">
        <v>764</v>
      </c>
    </row>
    <row r="146" spans="2:65" s="1" customFormat="1" ht="16.5" customHeight="1">
      <c r="B146" s="149"/>
      <c r="C146" s="172" t="s">
        <v>69</v>
      </c>
      <c r="D146" s="172" t="s">
        <v>235</v>
      </c>
      <c r="E146" s="173" t="s">
        <v>2132</v>
      </c>
      <c r="F146" s="174" t="s">
        <v>2133</v>
      </c>
      <c r="G146" s="175" t="s">
        <v>2042</v>
      </c>
      <c r="H146" s="176">
        <v>2</v>
      </c>
      <c r="I146" s="177"/>
      <c r="J146" s="177">
        <f t="shared" si="30"/>
        <v>0</v>
      </c>
      <c r="K146" s="174" t="s">
        <v>5</v>
      </c>
      <c r="L146" s="178"/>
      <c r="M146" s="179" t="s">
        <v>5</v>
      </c>
      <c r="N146" s="180" t="s">
        <v>40</v>
      </c>
      <c r="O146" s="158">
        <v>0</v>
      </c>
      <c r="P146" s="158">
        <f t="shared" si="31"/>
        <v>0</v>
      </c>
      <c r="Q146" s="158">
        <v>0</v>
      </c>
      <c r="R146" s="158">
        <f t="shared" si="32"/>
        <v>0</v>
      </c>
      <c r="S146" s="158">
        <v>0</v>
      </c>
      <c r="T146" s="159">
        <f t="shared" si="33"/>
        <v>0</v>
      </c>
      <c r="AR146" s="21" t="s">
        <v>221</v>
      </c>
      <c r="AT146" s="21" t="s">
        <v>235</v>
      </c>
      <c r="AU146" s="21" t="s">
        <v>77</v>
      </c>
      <c r="AY146" s="21" t="s">
        <v>129</v>
      </c>
      <c r="BE146" s="160">
        <f t="shared" si="34"/>
        <v>0</v>
      </c>
      <c r="BF146" s="160">
        <f t="shared" si="35"/>
        <v>0</v>
      </c>
      <c r="BG146" s="160">
        <f t="shared" si="36"/>
        <v>0</v>
      </c>
      <c r="BH146" s="160">
        <f t="shared" si="37"/>
        <v>0</v>
      </c>
      <c r="BI146" s="160">
        <f t="shared" si="38"/>
        <v>0</v>
      </c>
      <c r="BJ146" s="21" t="s">
        <v>77</v>
      </c>
      <c r="BK146" s="160">
        <f t="shared" si="39"/>
        <v>0</v>
      </c>
      <c r="BL146" s="21" t="s">
        <v>128</v>
      </c>
      <c r="BM146" s="21" t="s">
        <v>774</v>
      </c>
    </row>
    <row r="147" spans="2:65" s="1" customFormat="1" ht="16.5" customHeight="1">
      <c r="B147" s="149"/>
      <c r="C147" s="172" t="s">
        <v>69</v>
      </c>
      <c r="D147" s="172" t="s">
        <v>235</v>
      </c>
      <c r="E147" s="173" t="s">
        <v>2134</v>
      </c>
      <c r="F147" s="174" t="s">
        <v>2135</v>
      </c>
      <c r="G147" s="175" t="s">
        <v>2042</v>
      </c>
      <c r="H147" s="176">
        <v>38</v>
      </c>
      <c r="I147" s="177"/>
      <c r="J147" s="177">
        <f t="shared" si="30"/>
        <v>0</v>
      </c>
      <c r="K147" s="174" t="s">
        <v>5</v>
      </c>
      <c r="L147" s="178"/>
      <c r="M147" s="179" t="s">
        <v>5</v>
      </c>
      <c r="N147" s="180" t="s">
        <v>40</v>
      </c>
      <c r="O147" s="158">
        <v>0</v>
      </c>
      <c r="P147" s="158">
        <f t="shared" si="31"/>
        <v>0</v>
      </c>
      <c r="Q147" s="158">
        <v>0</v>
      </c>
      <c r="R147" s="158">
        <f t="shared" si="32"/>
        <v>0</v>
      </c>
      <c r="S147" s="158">
        <v>0</v>
      </c>
      <c r="T147" s="159">
        <f t="shared" si="33"/>
        <v>0</v>
      </c>
      <c r="AR147" s="21" t="s">
        <v>221</v>
      </c>
      <c r="AT147" s="21" t="s">
        <v>235</v>
      </c>
      <c r="AU147" s="21" t="s">
        <v>77</v>
      </c>
      <c r="AY147" s="21" t="s">
        <v>129</v>
      </c>
      <c r="BE147" s="160">
        <f t="shared" si="34"/>
        <v>0</v>
      </c>
      <c r="BF147" s="160">
        <f t="shared" si="35"/>
        <v>0</v>
      </c>
      <c r="BG147" s="160">
        <f t="shared" si="36"/>
        <v>0</v>
      </c>
      <c r="BH147" s="160">
        <f t="shared" si="37"/>
        <v>0</v>
      </c>
      <c r="BI147" s="160">
        <f t="shared" si="38"/>
        <v>0</v>
      </c>
      <c r="BJ147" s="21" t="s">
        <v>77</v>
      </c>
      <c r="BK147" s="160">
        <f t="shared" si="39"/>
        <v>0</v>
      </c>
      <c r="BL147" s="21" t="s">
        <v>128</v>
      </c>
      <c r="BM147" s="21" t="s">
        <v>783</v>
      </c>
    </row>
    <row r="148" spans="2:65" s="1" customFormat="1" ht="16.5" customHeight="1">
      <c r="B148" s="149"/>
      <c r="C148" s="172" t="s">
        <v>69</v>
      </c>
      <c r="D148" s="172" t="s">
        <v>235</v>
      </c>
      <c r="E148" s="173" t="s">
        <v>2136</v>
      </c>
      <c r="F148" s="174" t="s">
        <v>2137</v>
      </c>
      <c r="G148" s="175" t="s">
        <v>2042</v>
      </c>
      <c r="H148" s="176">
        <v>3</v>
      </c>
      <c r="I148" s="177"/>
      <c r="J148" s="177">
        <f t="shared" si="30"/>
        <v>0</v>
      </c>
      <c r="K148" s="174" t="s">
        <v>5</v>
      </c>
      <c r="L148" s="178"/>
      <c r="M148" s="179" t="s">
        <v>5</v>
      </c>
      <c r="N148" s="180" t="s">
        <v>40</v>
      </c>
      <c r="O148" s="158">
        <v>0</v>
      </c>
      <c r="P148" s="158">
        <f t="shared" si="31"/>
        <v>0</v>
      </c>
      <c r="Q148" s="158">
        <v>0</v>
      </c>
      <c r="R148" s="158">
        <f t="shared" si="32"/>
        <v>0</v>
      </c>
      <c r="S148" s="158">
        <v>0</v>
      </c>
      <c r="T148" s="159">
        <f t="shared" si="33"/>
        <v>0</v>
      </c>
      <c r="AR148" s="21" t="s">
        <v>221</v>
      </c>
      <c r="AT148" s="21" t="s">
        <v>235</v>
      </c>
      <c r="AU148" s="21" t="s">
        <v>77</v>
      </c>
      <c r="AY148" s="21" t="s">
        <v>129</v>
      </c>
      <c r="BE148" s="160">
        <f t="shared" si="34"/>
        <v>0</v>
      </c>
      <c r="BF148" s="160">
        <f t="shared" si="35"/>
        <v>0</v>
      </c>
      <c r="BG148" s="160">
        <f t="shared" si="36"/>
        <v>0</v>
      </c>
      <c r="BH148" s="160">
        <f t="shared" si="37"/>
        <v>0</v>
      </c>
      <c r="BI148" s="160">
        <f t="shared" si="38"/>
        <v>0</v>
      </c>
      <c r="BJ148" s="21" t="s">
        <v>77</v>
      </c>
      <c r="BK148" s="160">
        <f t="shared" si="39"/>
        <v>0</v>
      </c>
      <c r="BL148" s="21" t="s">
        <v>128</v>
      </c>
      <c r="BM148" s="21" t="s">
        <v>796</v>
      </c>
    </row>
    <row r="149" spans="2:65" s="1" customFormat="1" ht="16.5" customHeight="1">
      <c r="B149" s="149"/>
      <c r="C149" s="172" t="s">
        <v>69</v>
      </c>
      <c r="D149" s="172" t="s">
        <v>235</v>
      </c>
      <c r="E149" s="173" t="s">
        <v>2138</v>
      </c>
      <c r="F149" s="174" t="s">
        <v>2139</v>
      </c>
      <c r="G149" s="175" t="s">
        <v>2042</v>
      </c>
      <c r="H149" s="176">
        <v>1</v>
      </c>
      <c r="I149" s="177"/>
      <c r="J149" s="177">
        <f t="shared" si="30"/>
        <v>0</v>
      </c>
      <c r="K149" s="174" t="s">
        <v>5</v>
      </c>
      <c r="L149" s="178"/>
      <c r="M149" s="179" t="s">
        <v>5</v>
      </c>
      <c r="N149" s="180" t="s">
        <v>40</v>
      </c>
      <c r="O149" s="158">
        <v>0</v>
      </c>
      <c r="P149" s="158">
        <f t="shared" si="31"/>
        <v>0</v>
      </c>
      <c r="Q149" s="158">
        <v>0</v>
      </c>
      <c r="R149" s="158">
        <f t="shared" si="32"/>
        <v>0</v>
      </c>
      <c r="S149" s="158">
        <v>0</v>
      </c>
      <c r="T149" s="159">
        <f t="shared" si="33"/>
        <v>0</v>
      </c>
      <c r="AR149" s="21" t="s">
        <v>221</v>
      </c>
      <c r="AT149" s="21" t="s">
        <v>235</v>
      </c>
      <c r="AU149" s="21" t="s">
        <v>77</v>
      </c>
      <c r="AY149" s="21" t="s">
        <v>129</v>
      </c>
      <c r="BE149" s="160">
        <f t="shared" si="34"/>
        <v>0</v>
      </c>
      <c r="BF149" s="160">
        <f t="shared" si="35"/>
        <v>0</v>
      </c>
      <c r="BG149" s="160">
        <f t="shared" si="36"/>
        <v>0</v>
      </c>
      <c r="BH149" s="160">
        <f t="shared" si="37"/>
        <v>0</v>
      </c>
      <c r="BI149" s="160">
        <f t="shared" si="38"/>
        <v>0</v>
      </c>
      <c r="BJ149" s="21" t="s">
        <v>77</v>
      </c>
      <c r="BK149" s="160">
        <f t="shared" si="39"/>
        <v>0</v>
      </c>
      <c r="BL149" s="21" t="s">
        <v>128</v>
      </c>
      <c r="BM149" s="21" t="s">
        <v>807</v>
      </c>
    </row>
    <row r="150" spans="2:65" s="1" customFormat="1" ht="16.5" customHeight="1">
      <c r="B150" s="149"/>
      <c r="C150" s="150" t="s">
        <v>69</v>
      </c>
      <c r="D150" s="150" t="s">
        <v>131</v>
      </c>
      <c r="E150" s="151" t="s">
        <v>2100</v>
      </c>
      <c r="F150" s="152" t="s">
        <v>2101</v>
      </c>
      <c r="G150" s="153" t="s">
        <v>2042</v>
      </c>
      <c r="H150" s="154">
        <v>1</v>
      </c>
      <c r="I150" s="155"/>
      <c r="J150" s="155">
        <f t="shared" si="30"/>
        <v>0</v>
      </c>
      <c r="K150" s="152" t="s">
        <v>5</v>
      </c>
      <c r="L150" s="35"/>
      <c r="M150" s="156" t="s">
        <v>5</v>
      </c>
      <c r="N150" s="157" t="s">
        <v>40</v>
      </c>
      <c r="O150" s="158">
        <v>0</v>
      </c>
      <c r="P150" s="158">
        <f t="shared" si="31"/>
        <v>0</v>
      </c>
      <c r="Q150" s="158">
        <v>0</v>
      </c>
      <c r="R150" s="158">
        <f t="shared" si="32"/>
        <v>0</v>
      </c>
      <c r="S150" s="158">
        <v>0</v>
      </c>
      <c r="T150" s="159">
        <f t="shared" si="33"/>
        <v>0</v>
      </c>
      <c r="AR150" s="21" t="s">
        <v>128</v>
      </c>
      <c r="AT150" s="21" t="s">
        <v>131</v>
      </c>
      <c r="AU150" s="21" t="s">
        <v>77</v>
      </c>
      <c r="AY150" s="21" t="s">
        <v>129</v>
      </c>
      <c r="BE150" s="160">
        <f t="shared" si="34"/>
        <v>0</v>
      </c>
      <c r="BF150" s="160">
        <f t="shared" si="35"/>
        <v>0</v>
      </c>
      <c r="BG150" s="160">
        <f t="shared" si="36"/>
        <v>0</v>
      </c>
      <c r="BH150" s="160">
        <f t="shared" si="37"/>
        <v>0</v>
      </c>
      <c r="BI150" s="160">
        <f t="shared" si="38"/>
        <v>0</v>
      </c>
      <c r="BJ150" s="21" t="s">
        <v>77</v>
      </c>
      <c r="BK150" s="160">
        <f t="shared" si="39"/>
        <v>0</v>
      </c>
      <c r="BL150" s="21" t="s">
        <v>128</v>
      </c>
      <c r="BM150" s="21" t="s">
        <v>820</v>
      </c>
    </row>
    <row r="151" spans="2:65" s="1" customFormat="1" ht="16.5" customHeight="1">
      <c r="B151" s="149"/>
      <c r="C151" s="150" t="s">
        <v>69</v>
      </c>
      <c r="D151" s="150" t="s">
        <v>131</v>
      </c>
      <c r="E151" s="151" t="s">
        <v>2073</v>
      </c>
      <c r="F151" s="152" t="s">
        <v>2074</v>
      </c>
      <c r="G151" s="153" t="s">
        <v>2042</v>
      </c>
      <c r="H151" s="154">
        <v>16</v>
      </c>
      <c r="I151" s="155"/>
      <c r="J151" s="155">
        <f t="shared" si="30"/>
        <v>0</v>
      </c>
      <c r="K151" s="152" t="s">
        <v>5</v>
      </c>
      <c r="L151" s="35"/>
      <c r="M151" s="156" t="s">
        <v>5</v>
      </c>
      <c r="N151" s="157" t="s">
        <v>40</v>
      </c>
      <c r="O151" s="158">
        <v>0</v>
      </c>
      <c r="P151" s="158">
        <f t="shared" si="31"/>
        <v>0</v>
      </c>
      <c r="Q151" s="158">
        <v>0</v>
      </c>
      <c r="R151" s="158">
        <f t="shared" si="32"/>
        <v>0</v>
      </c>
      <c r="S151" s="158">
        <v>0</v>
      </c>
      <c r="T151" s="159">
        <f t="shared" si="33"/>
        <v>0</v>
      </c>
      <c r="AR151" s="21" t="s">
        <v>128</v>
      </c>
      <c r="AT151" s="21" t="s">
        <v>131</v>
      </c>
      <c r="AU151" s="21" t="s">
        <v>77</v>
      </c>
      <c r="AY151" s="21" t="s">
        <v>129</v>
      </c>
      <c r="BE151" s="160">
        <f t="shared" si="34"/>
        <v>0</v>
      </c>
      <c r="BF151" s="160">
        <f t="shared" si="35"/>
        <v>0</v>
      </c>
      <c r="BG151" s="160">
        <f t="shared" si="36"/>
        <v>0</v>
      </c>
      <c r="BH151" s="160">
        <f t="shared" si="37"/>
        <v>0</v>
      </c>
      <c r="BI151" s="160">
        <f t="shared" si="38"/>
        <v>0</v>
      </c>
      <c r="BJ151" s="21" t="s">
        <v>77</v>
      </c>
      <c r="BK151" s="160">
        <f t="shared" si="39"/>
        <v>0</v>
      </c>
      <c r="BL151" s="21" t="s">
        <v>128</v>
      </c>
      <c r="BM151" s="21" t="s">
        <v>830</v>
      </c>
    </row>
    <row r="152" spans="2:65" s="1" customFormat="1" ht="16.5" customHeight="1">
      <c r="B152" s="149"/>
      <c r="C152" s="150" t="s">
        <v>69</v>
      </c>
      <c r="D152" s="150" t="s">
        <v>131</v>
      </c>
      <c r="E152" s="151" t="s">
        <v>2140</v>
      </c>
      <c r="F152" s="152" t="s">
        <v>2141</v>
      </c>
      <c r="G152" s="153" t="s">
        <v>2042</v>
      </c>
      <c r="H152" s="154">
        <v>4</v>
      </c>
      <c r="I152" s="155"/>
      <c r="J152" s="155">
        <f t="shared" si="30"/>
        <v>0</v>
      </c>
      <c r="K152" s="152" t="s">
        <v>5</v>
      </c>
      <c r="L152" s="35"/>
      <c r="M152" s="156" t="s">
        <v>5</v>
      </c>
      <c r="N152" s="157" t="s">
        <v>40</v>
      </c>
      <c r="O152" s="158">
        <v>0</v>
      </c>
      <c r="P152" s="158">
        <f t="shared" si="31"/>
        <v>0</v>
      </c>
      <c r="Q152" s="158">
        <v>0</v>
      </c>
      <c r="R152" s="158">
        <f t="shared" si="32"/>
        <v>0</v>
      </c>
      <c r="S152" s="158">
        <v>0</v>
      </c>
      <c r="T152" s="159">
        <f t="shared" si="33"/>
        <v>0</v>
      </c>
      <c r="AR152" s="21" t="s">
        <v>128</v>
      </c>
      <c r="AT152" s="21" t="s">
        <v>131</v>
      </c>
      <c r="AU152" s="21" t="s">
        <v>77</v>
      </c>
      <c r="AY152" s="21" t="s">
        <v>129</v>
      </c>
      <c r="BE152" s="160">
        <f t="shared" si="34"/>
        <v>0</v>
      </c>
      <c r="BF152" s="160">
        <f t="shared" si="35"/>
        <v>0</v>
      </c>
      <c r="BG152" s="160">
        <f t="shared" si="36"/>
        <v>0</v>
      </c>
      <c r="BH152" s="160">
        <f t="shared" si="37"/>
        <v>0</v>
      </c>
      <c r="BI152" s="160">
        <f t="shared" si="38"/>
        <v>0</v>
      </c>
      <c r="BJ152" s="21" t="s">
        <v>77</v>
      </c>
      <c r="BK152" s="160">
        <f t="shared" si="39"/>
        <v>0</v>
      </c>
      <c r="BL152" s="21" t="s">
        <v>128</v>
      </c>
      <c r="BM152" s="21" t="s">
        <v>841</v>
      </c>
    </row>
    <row r="153" spans="2:65" s="1" customFormat="1" ht="16.5" customHeight="1">
      <c r="B153" s="149"/>
      <c r="C153" s="150" t="s">
        <v>69</v>
      </c>
      <c r="D153" s="150" t="s">
        <v>131</v>
      </c>
      <c r="E153" s="151" t="s">
        <v>2142</v>
      </c>
      <c r="F153" s="152" t="s">
        <v>2143</v>
      </c>
      <c r="G153" s="153" t="s">
        <v>2042</v>
      </c>
      <c r="H153" s="154">
        <v>6</v>
      </c>
      <c r="I153" s="155"/>
      <c r="J153" s="155">
        <f t="shared" si="30"/>
        <v>0</v>
      </c>
      <c r="K153" s="152" t="s">
        <v>5</v>
      </c>
      <c r="L153" s="35"/>
      <c r="M153" s="156" t="s">
        <v>5</v>
      </c>
      <c r="N153" s="157" t="s">
        <v>40</v>
      </c>
      <c r="O153" s="158">
        <v>0</v>
      </c>
      <c r="P153" s="158">
        <f t="shared" si="31"/>
        <v>0</v>
      </c>
      <c r="Q153" s="158">
        <v>0</v>
      </c>
      <c r="R153" s="158">
        <f t="shared" si="32"/>
        <v>0</v>
      </c>
      <c r="S153" s="158">
        <v>0</v>
      </c>
      <c r="T153" s="159">
        <f t="shared" si="33"/>
        <v>0</v>
      </c>
      <c r="AR153" s="21" t="s">
        <v>128</v>
      </c>
      <c r="AT153" s="21" t="s">
        <v>131</v>
      </c>
      <c r="AU153" s="21" t="s">
        <v>77</v>
      </c>
      <c r="AY153" s="21" t="s">
        <v>129</v>
      </c>
      <c r="BE153" s="160">
        <f t="shared" si="34"/>
        <v>0</v>
      </c>
      <c r="BF153" s="160">
        <f t="shared" si="35"/>
        <v>0</v>
      </c>
      <c r="BG153" s="160">
        <f t="shared" si="36"/>
        <v>0</v>
      </c>
      <c r="BH153" s="160">
        <f t="shared" si="37"/>
        <v>0</v>
      </c>
      <c r="BI153" s="160">
        <f t="shared" si="38"/>
        <v>0</v>
      </c>
      <c r="BJ153" s="21" t="s">
        <v>77</v>
      </c>
      <c r="BK153" s="160">
        <f t="shared" si="39"/>
        <v>0</v>
      </c>
      <c r="BL153" s="21" t="s">
        <v>128</v>
      </c>
      <c r="BM153" s="21" t="s">
        <v>851</v>
      </c>
    </row>
    <row r="154" spans="2:65" s="1" customFormat="1" ht="16.5" customHeight="1">
      <c r="B154" s="149"/>
      <c r="C154" s="150" t="s">
        <v>69</v>
      </c>
      <c r="D154" s="150" t="s">
        <v>131</v>
      </c>
      <c r="E154" s="151" t="s">
        <v>2144</v>
      </c>
      <c r="F154" s="152" t="s">
        <v>2145</v>
      </c>
      <c r="G154" s="153" t="s">
        <v>2042</v>
      </c>
      <c r="H154" s="154">
        <v>3</v>
      </c>
      <c r="I154" s="155"/>
      <c r="J154" s="155">
        <f t="shared" si="30"/>
        <v>0</v>
      </c>
      <c r="K154" s="152" t="s">
        <v>5</v>
      </c>
      <c r="L154" s="35"/>
      <c r="M154" s="156" t="s">
        <v>5</v>
      </c>
      <c r="N154" s="157" t="s">
        <v>40</v>
      </c>
      <c r="O154" s="158">
        <v>0</v>
      </c>
      <c r="P154" s="158">
        <f t="shared" si="31"/>
        <v>0</v>
      </c>
      <c r="Q154" s="158">
        <v>0</v>
      </c>
      <c r="R154" s="158">
        <f t="shared" si="32"/>
        <v>0</v>
      </c>
      <c r="S154" s="158">
        <v>0</v>
      </c>
      <c r="T154" s="159">
        <f t="shared" si="33"/>
        <v>0</v>
      </c>
      <c r="AR154" s="21" t="s">
        <v>128</v>
      </c>
      <c r="AT154" s="21" t="s">
        <v>131</v>
      </c>
      <c r="AU154" s="21" t="s">
        <v>77</v>
      </c>
      <c r="AY154" s="21" t="s">
        <v>129</v>
      </c>
      <c r="BE154" s="160">
        <f t="shared" si="34"/>
        <v>0</v>
      </c>
      <c r="BF154" s="160">
        <f t="shared" si="35"/>
        <v>0</v>
      </c>
      <c r="BG154" s="160">
        <f t="shared" si="36"/>
        <v>0</v>
      </c>
      <c r="BH154" s="160">
        <f t="shared" si="37"/>
        <v>0</v>
      </c>
      <c r="BI154" s="160">
        <f t="shared" si="38"/>
        <v>0</v>
      </c>
      <c r="BJ154" s="21" t="s">
        <v>77</v>
      </c>
      <c r="BK154" s="160">
        <f t="shared" si="39"/>
        <v>0</v>
      </c>
      <c r="BL154" s="21" t="s">
        <v>128</v>
      </c>
      <c r="BM154" s="21" t="s">
        <v>861</v>
      </c>
    </row>
    <row r="155" spans="2:65" s="1" customFormat="1" ht="25.5" customHeight="1">
      <c r="B155" s="149"/>
      <c r="C155" s="150" t="s">
        <v>69</v>
      </c>
      <c r="D155" s="150" t="s">
        <v>131</v>
      </c>
      <c r="E155" s="151" t="s">
        <v>2146</v>
      </c>
      <c r="F155" s="152" t="s">
        <v>2147</v>
      </c>
      <c r="G155" s="153" t="s">
        <v>2042</v>
      </c>
      <c r="H155" s="154">
        <v>1</v>
      </c>
      <c r="I155" s="155"/>
      <c r="J155" s="155">
        <f t="shared" si="30"/>
        <v>0</v>
      </c>
      <c r="K155" s="152" t="s">
        <v>5</v>
      </c>
      <c r="L155" s="35"/>
      <c r="M155" s="156" t="s">
        <v>5</v>
      </c>
      <c r="N155" s="157" t="s">
        <v>40</v>
      </c>
      <c r="O155" s="158">
        <v>0</v>
      </c>
      <c r="P155" s="158">
        <f t="shared" si="31"/>
        <v>0</v>
      </c>
      <c r="Q155" s="158">
        <v>0</v>
      </c>
      <c r="R155" s="158">
        <f t="shared" si="32"/>
        <v>0</v>
      </c>
      <c r="S155" s="158">
        <v>0</v>
      </c>
      <c r="T155" s="159">
        <f t="shared" si="33"/>
        <v>0</v>
      </c>
      <c r="AR155" s="21" t="s">
        <v>128</v>
      </c>
      <c r="AT155" s="21" t="s">
        <v>131</v>
      </c>
      <c r="AU155" s="21" t="s">
        <v>77</v>
      </c>
      <c r="AY155" s="21" t="s">
        <v>129</v>
      </c>
      <c r="BE155" s="160">
        <f t="shared" si="34"/>
        <v>0</v>
      </c>
      <c r="BF155" s="160">
        <f t="shared" si="35"/>
        <v>0</v>
      </c>
      <c r="BG155" s="160">
        <f t="shared" si="36"/>
        <v>0</v>
      </c>
      <c r="BH155" s="160">
        <f t="shared" si="37"/>
        <v>0</v>
      </c>
      <c r="BI155" s="160">
        <f t="shared" si="38"/>
        <v>0</v>
      </c>
      <c r="BJ155" s="21" t="s">
        <v>77</v>
      </c>
      <c r="BK155" s="160">
        <f t="shared" si="39"/>
        <v>0</v>
      </c>
      <c r="BL155" s="21" t="s">
        <v>128</v>
      </c>
      <c r="BM155" s="21" t="s">
        <v>871</v>
      </c>
    </row>
    <row r="156" spans="2:65" s="1" customFormat="1" ht="25.5" customHeight="1">
      <c r="B156" s="149"/>
      <c r="C156" s="150" t="s">
        <v>69</v>
      </c>
      <c r="D156" s="150" t="s">
        <v>131</v>
      </c>
      <c r="E156" s="151" t="s">
        <v>2148</v>
      </c>
      <c r="F156" s="152" t="s">
        <v>2149</v>
      </c>
      <c r="G156" s="153" t="s">
        <v>2042</v>
      </c>
      <c r="H156" s="154">
        <v>2</v>
      </c>
      <c r="I156" s="155"/>
      <c r="J156" s="155">
        <f t="shared" si="30"/>
        <v>0</v>
      </c>
      <c r="K156" s="152" t="s">
        <v>5</v>
      </c>
      <c r="L156" s="35"/>
      <c r="M156" s="156" t="s">
        <v>5</v>
      </c>
      <c r="N156" s="157" t="s">
        <v>40</v>
      </c>
      <c r="O156" s="158">
        <v>0</v>
      </c>
      <c r="P156" s="158">
        <f t="shared" si="31"/>
        <v>0</v>
      </c>
      <c r="Q156" s="158">
        <v>0</v>
      </c>
      <c r="R156" s="158">
        <f t="shared" si="32"/>
        <v>0</v>
      </c>
      <c r="S156" s="158">
        <v>0</v>
      </c>
      <c r="T156" s="159">
        <f t="shared" si="33"/>
        <v>0</v>
      </c>
      <c r="AR156" s="21" t="s">
        <v>128</v>
      </c>
      <c r="AT156" s="21" t="s">
        <v>131</v>
      </c>
      <c r="AU156" s="21" t="s">
        <v>77</v>
      </c>
      <c r="AY156" s="21" t="s">
        <v>129</v>
      </c>
      <c r="BE156" s="160">
        <f t="shared" si="34"/>
        <v>0</v>
      </c>
      <c r="BF156" s="160">
        <f t="shared" si="35"/>
        <v>0</v>
      </c>
      <c r="BG156" s="160">
        <f t="shared" si="36"/>
        <v>0</v>
      </c>
      <c r="BH156" s="160">
        <f t="shared" si="37"/>
        <v>0</v>
      </c>
      <c r="BI156" s="160">
        <f t="shared" si="38"/>
        <v>0</v>
      </c>
      <c r="BJ156" s="21" t="s">
        <v>77</v>
      </c>
      <c r="BK156" s="160">
        <f t="shared" si="39"/>
        <v>0</v>
      </c>
      <c r="BL156" s="21" t="s">
        <v>128</v>
      </c>
      <c r="BM156" s="21" t="s">
        <v>880</v>
      </c>
    </row>
    <row r="157" spans="2:65" s="1" customFormat="1" ht="16.5" customHeight="1">
      <c r="B157" s="149"/>
      <c r="C157" s="150" t="s">
        <v>69</v>
      </c>
      <c r="D157" s="150" t="s">
        <v>131</v>
      </c>
      <c r="E157" s="151" t="s">
        <v>2106</v>
      </c>
      <c r="F157" s="152" t="s">
        <v>2107</v>
      </c>
      <c r="G157" s="153" t="s">
        <v>2042</v>
      </c>
      <c r="H157" s="154">
        <v>1</v>
      </c>
      <c r="I157" s="155"/>
      <c r="J157" s="155">
        <f t="shared" si="30"/>
        <v>0</v>
      </c>
      <c r="K157" s="152" t="s">
        <v>5</v>
      </c>
      <c r="L157" s="35"/>
      <c r="M157" s="156" t="s">
        <v>5</v>
      </c>
      <c r="N157" s="157" t="s">
        <v>40</v>
      </c>
      <c r="O157" s="158">
        <v>0</v>
      </c>
      <c r="P157" s="158">
        <f t="shared" si="31"/>
        <v>0</v>
      </c>
      <c r="Q157" s="158">
        <v>0</v>
      </c>
      <c r="R157" s="158">
        <f t="shared" si="32"/>
        <v>0</v>
      </c>
      <c r="S157" s="158">
        <v>0</v>
      </c>
      <c r="T157" s="159">
        <f t="shared" si="33"/>
        <v>0</v>
      </c>
      <c r="AR157" s="21" t="s">
        <v>128</v>
      </c>
      <c r="AT157" s="21" t="s">
        <v>131</v>
      </c>
      <c r="AU157" s="21" t="s">
        <v>77</v>
      </c>
      <c r="AY157" s="21" t="s">
        <v>129</v>
      </c>
      <c r="BE157" s="160">
        <f t="shared" si="34"/>
        <v>0</v>
      </c>
      <c r="BF157" s="160">
        <f t="shared" si="35"/>
        <v>0</v>
      </c>
      <c r="BG157" s="160">
        <f t="shared" si="36"/>
        <v>0</v>
      </c>
      <c r="BH157" s="160">
        <f t="shared" si="37"/>
        <v>0</v>
      </c>
      <c r="BI157" s="160">
        <f t="shared" si="38"/>
        <v>0</v>
      </c>
      <c r="BJ157" s="21" t="s">
        <v>77</v>
      </c>
      <c r="BK157" s="160">
        <f t="shared" si="39"/>
        <v>0</v>
      </c>
      <c r="BL157" s="21" t="s">
        <v>128</v>
      </c>
      <c r="BM157" s="21" t="s">
        <v>889</v>
      </c>
    </row>
    <row r="158" spans="2:65" s="1" customFormat="1" ht="16.5" customHeight="1">
      <c r="B158" s="149"/>
      <c r="C158" s="150" t="s">
        <v>69</v>
      </c>
      <c r="D158" s="150" t="s">
        <v>131</v>
      </c>
      <c r="E158" s="151" t="s">
        <v>2150</v>
      </c>
      <c r="F158" s="152" t="s">
        <v>2151</v>
      </c>
      <c r="G158" s="153" t="s">
        <v>2042</v>
      </c>
      <c r="H158" s="154">
        <v>1</v>
      </c>
      <c r="I158" s="155"/>
      <c r="J158" s="155">
        <f t="shared" si="30"/>
        <v>0</v>
      </c>
      <c r="K158" s="152" t="s">
        <v>5</v>
      </c>
      <c r="L158" s="35"/>
      <c r="M158" s="156" t="s">
        <v>5</v>
      </c>
      <c r="N158" s="157" t="s">
        <v>40</v>
      </c>
      <c r="O158" s="158">
        <v>0</v>
      </c>
      <c r="P158" s="158">
        <f t="shared" si="31"/>
        <v>0</v>
      </c>
      <c r="Q158" s="158">
        <v>0</v>
      </c>
      <c r="R158" s="158">
        <f t="shared" si="32"/>
        <v>0</v>
      </c>
      <c r="S158" s="158">
        <v>0</v>
      </c>
      <c r="T158" s="159">
        <f t="shared" si="33"/>
        <v>0</v>
      </c>
      <c r="AR158" s="21" t="s">
        <v>128</v>
      </c>
      <c r="AT158" s="21" t="s">
        <v>131</v>
      </c>
      <c r="AU158" s="21" t="s">
        <v>77</v>
      </c>
      <c r="AY158" s="21" t="s">
        <v>129</v>
      </c>
      <c r="BE158" s="160">
        <f t="shared" si="34"/>
        <v>0</v>
      </c>
      <c r="BF158" s="160">
        <f t="shared" si="35"/>
        <v>0</v>
      </c>
      <c r="BG158" s="160">
        <f t="shared" si="36"/>
        <v>0</v>
      </c>
      <c r="BH158" s="160">
        <f t="shared" si="37"/>
        <v>0</v>
      </c>
      <c r="BI158" s="160">
        <f t="shared" si="38"/>
        <v>0</v>
      </c>
      <c r="BJ158" s="21" t="s">
        <v>77</v>
      </c>
      <c r="BK158" s="160">
        <f t="shared" si="39"/>
        <v>0</v>
      </c>
      <c r="BL158" s="21" t="s">
        <v>128</v>
      </c>
      <c r="BM158" s="21" t="s">
        <v>898</v>
      </c>
    </row>
    <row r="159" spans="2:65" s="1" customFormat="1" ht="16.5" customHeight="1">
      <c r="B159" s="149"/>
      <c r="C159" s="150" t="s">
        <v>69</v>
      </c>
      <c r="D159" s="150" t="s">
        <v>131</v>
      </c>
      <c r="E159" s="151" t="s">
        <v>2152</v>
      </c>
      <c r="F159" s="152" t="s">
        <v>2153</v>
      </c>
      <c r="G159" s="153" t="s">
        <v>2042</v>
      </c>
      <c r="H159" s="154">
        <v>38</v>
      </c>
      <c r="I159" s="155"/>
      <c r="J159" s="155">
        <f t="shared" si="30"/>
        <v>0</v>
      </c>
      <c r="K159" s="152" t="s">
        <v>5</v>
      </c>
      <c r="L159" s="35"/>
      <c r="M159" s="156" t="s">
        <v>5</v>
      </c>
      <c r="N159" s="157" t="s">
        <v>40</v>
      </c>
      <c r="O159" s="158">
        <v>0</v>
      </c>
      <c r="P159" s="158">
        <f t="shared" si="31"/>
        <v>0</v>
      </c>
      <c r="Q159" s="158">
        <v>0</v>
      </c>
      <c r="R159" s="158">
        <f t="shared" si="32"/>
        <v>0</v>
      </c>
      <c r="S159" s="158">
        <v>0</v>
      </c>
      <c r="T159" s="159">
        <f t="shared" si="33"/>
        <v>0</v>
      </c>
      <c r="AR159" s="21" t="s">
        <v>128</v>
      </c>
      <c r="AT159" s="21" t="s">
        <v>131</v>
      </c>
      <c r="AU159" s="21" t="s">
        <v>77</v>
      </c>
      <c r="AY159" s="21" t="s">
        <v>129</v>
      </c>
      <c r="BE159" s="160">
        <f t="shared" si="34"/>
        <v>0</v>
      </c>
      <c r="BF159" s="160">
        <f t="shared" si="35"/>
        <v>0</v>
      </c>
      <c r="BG159" s="160">
        <f t="shared" si="36"/>
        <v>0</v>
      </c>
      <c r="BH159" s="160">
        <f t="shared" si="37"/>
        <v>0</v>
      </c>
      <c r="BI159" s="160">
        <f t="shared" si="38"/>
        <v>0</v>
      </c>
      <c r="BJ159" s="21" t="s">
        <v>77</v>
      </c>
      <c r="BK159" s="160">
        <f t="shared" si="39"/>
        <v>0</v>
      </c>
      <c r="BL159" s="21" t="s">
        <v>128</v>
      </c>
      <c r="BM159" s="21" t="s">
        <v>908</v>
      </c>
    </row>
    <row r="160" spans="2:65" s="1" customFormat="1" ht="16.5" customHeight="1">
      <c r="B160" s="149"/>
      <c r="C160" s="150" t="s">
        <v>69</v>
      </c>
      <c r="D160" s="150" t="s">
        <v>131</v>
      </c>
      <c r="E160" s="151" t="s">
        <v>2154</v>
      </c>
      <c r="F160" s="152" t="s">
        <v>2155</v>
      </c>
      <c r="G160" s="153" t="s">
        <v>2042</v>
      </c>
      <c r="H160" s="154">
        <v>3</v>
      </c>
      <c r="I160" s="155"/>
      <c r="J160" s="155">
        <f t="shared" si="30"/>
        <v>0</v>
      </c>
      <c r="K160" s="152" t="s">
        <v>5</v>
      </c>
      <c r="L160" s="35"/>
      <c r="M160" s="156" t="s">
        <v>5</v>
      </c>
      <c r="N160" s="157" t="s">
        <v>40</v>
      </c>
      <c r="O160" s="158">
        <v>0</v>
      </c>
      <c r="P160" s="158">
        <f t="shared" si="31"/>
        <v>0</v>
      </c>
      <c r="Q160" s="158">
        <v>0</v>
      </c>
      <c r="R160" s="158">
        <f t="shared" si="32"/>
        <v>0</v>
      </c>
      <c r="S160" s="158">
        <v>0</v>
      </c>
      <c r="T160" s="159">
        <f t="shared" si="33"/>
        <v>0</v>
      </c>
      <c r="AR160" s="21" t="s">
        <v>128</v>
      </c>
      <c r="AT160" s="21" t="s">
        <v>131</v>
      </c>
      <c r="AU160" s="21" t="s">
        <v>77</v>
      </c>
      <c r="AY160" s="21" t="s">
        <v>129</v>
      </c>
      <c r="BE160" s="160">
        <f t="shared" si="34"/>
        <v>0</v>
      </c>
      <c r="BF160" s="160">
        <f t="shared" si="35"/>
        <v>0</v>
      </c>
      <c r="BG160" s="160">
        <f t="shared" si="36"/>
        <v>0</v>
      </c>
      <c r="BH160" s="160">
        <f t="shared" si="37"/>
        <v>0</v>
      </c>
      <c r="BI160" s="160">
        <f t="shared" si="38"/>
        <v>0</v>
      </c>
      <c r="BJ160" s="21" t="s">
        <v>77</v>
      </c>
      <c r="BK160" s="160">
        <f t="shared" si="39"/>
        <v>0</v>
      </c>
      <c r="BL160" s="21" t="s">
        <v>128</v>
      </c>
      <c r="BM160" s="21" t="s">
        <v>917</v>
      </c>
    </row>
    <row r="161" spans="2:65" s="1" customFormat="1" ht="16.5" customHeight="1">
      <c r="B161" s="149"/>
      <c r="C161" s="150" t="s">
        <v>69</v>
      </c>
      <c r="D161" s="150" t="s">
        <v>131</v>
      </c>
      <c r="E161" s="151" t="s">
        <v>2156</v>
      </c>
      <c r="F161" s="152" t="s">
        <v>2157</v>
      </c>
      <c r="G161" s="153" t="s">
        <v>187</v>
      </c>
      <c r="H161" s="154">
        <v>7.0000000000000007E-2</v>
      </c>
      <c r="I161" s="155"/>
      <c r="J161" s="155">
        <f t="shared" si="30"/>
        <v>0</v>
      </c>
      <c r="K161" s="152" t="s">
        <v>188</v>
      </c>
      <c r="L161" s="35"/>
      <c r="M161" s="156" t="s">
        <v>5</v>
      </c>
      <c r="N161" s="157" t="s">
        <v>40</v>
      </c>
      <c r="O161" s="158">
        <v>0</v>
      </c>
      <c r="P161" s="158">
        <f t="shared" si="31"/>
        <v>0</v>
      </c>
      <c r="Q161" s="158">
        <v>0</v>
      </c>
      <c r="R161" s="158">
        <f t="shared" si="32"/>
        <v>0</v>
      </c>
      <c r="S161" s="158">
        <v>0</v>
      </c>
      <c r="T161" s="159">
        <f t="shared" si="33"/>
        <v>0</v>
      </c>
      <c r="AR161" s="21" t="s">
        <v>128</v>
      </c>
      <c r="AT161" s="21" t="s">
        <v>131</v>
      </c>
      <c r="AU161" s="21" t="s">
        <v>77</v>
      </c>
      <c r="AY161" s="21" t="s">
        <v>129</v>
      </c>
      <c r="BE161" s="160">
        <f t="shared" si="34"/>
        <v>0</v>
      </c>
      <c r="BF161" s="160">
        <f t="shared" si="35"/>
        <v>0</v>
      </c>
      <c r="BG161" s="160">
        <f t="shared" si="36"/>
        <v>0</v>
      </c>
      <c r="BH161" s="160">
        <f t="shared" si="37"/>
        <v>0</v>
      </c>
      <c r="BI161" s="160">
        <f t="shared" si="38"/>
        <v>0</v>
      </c>
      <c r="BJ161" s="21" t="s">
        <v>77</v>
      </c>
      <c r="BK161" s="160">
        <f t="shared" si="39"/>
        <v>0</v>
      </c>
      <c r="BL161" s="21" t="s">
        <v>128</v>
      </c>
      <c r="BM161" s="21" t="s">
        <v>927</v>
      </c>
    </row>
    <row r="162" spans="2:65" s="10" customFormat="1" ht="37.35" customHeight="1">
      <c r="B162" s="137"/>
      <c r="D162" s="138" t="s">
        <v>68</v>
      </c>
      <c r="E162" s="139" t="s">
        <v>2158</v>
      </c>
      <c r="F162" s="139" t="s">
        <v>2159</v>
      </c>
      <c r="J162" s="140">
        <f>BK162</f>
        <v>0</v>
      </c>
      <c r="L162" s="137"/>
      <c r="M162" s="141"/>
      <c r="N162" s="142"/>
      <c r="O162" s="142"/>
      <c r="P162" s="143">
        <f>SUM(P163:P188)</f>
        <v>0</v>
      </c>
      <c r="Q162" s="142"/>
      <c r="R162" s="143">
        <f>SUM(R163:R188)</f>
        <v>0</v>
      </c>
      <c r="S162" s="142"/>
      <c r="T162" s="144">
        <f>SUM(T163:T188)</f>
        <v>0</v>
      </c>
      <c r="AR162" s="138" t="s">
        <v>77</v>
      </c>
      <c r="AT162" s="145" t="s">
        <v>68</v>
      </c>
      <c r="AU162" s="145" t="s">
        <v>69</v>
      </c>
      <c r="AY162" s="138" t="s">
        <v>129</v>
      </c>
      <c r="BK162" s="146">
        <f>SUM(BK163:BK188)</f>
        <v>0</v>
      </c>
    </row>
    <row r="163" spans="2:65" s="1" customFormat="1" ht="16.5" customHeight="1">
      <c r="B163" s="149"/>
      <c r="C163" s="172" t="s">
        <v>69</v>
      </c>
      <c r="D163" s="172" t="s">
        <v>235</v>
      </c>
      <c r="E163" s="173" t="s">
        <v>2160</v>
      </c>
      <c r="F163" s="174" t="s">
        <v>2161</v>
      </c>
      <c r="G163" s="175" t="s">
        <v>2042</v>
      </c>
      <c r="H163" s="176">
        <v>1</v>
      </c>
      <c r="I163" s="177"/>
      <c r="J163" s="177">
        <f t="shared" ref="J163:J188" si="40">ROUND(I163*H163,2)</f>
        <v>0</v>
      </c>
      <c r="K163" s="174" t="s">
        <v>5</v>
      </c>
      <c r="L163" s="178"/>
      <c r="M163" s="179" t="s">
        <v>5</v>
      </c>
      <c r="N163" s="180" t="s">
        <v>40</v>
      </c>
      <c r="O163" s="158">
        <v>0</v>
      </c>
      <c r="P163" s="158">
        <f t="shared" ref="P163:P188" si="41">O163*H163</f>
        <v>0</v>
      </c>
      <c r="Q163" s="158">
        <v>0</v>
      </c>
      <c r="R163" s="158">
        <f t="shared" ref="R163:R188" si="42">Q163*H163</f>
        <v>0</v>
      </c>
      <c r="S163" s="158">
        <v>0</v>
      </c>
      <c r="T163" s="159">
        <f t="shared" ref="T163:T188" si="43">S163*H163</f>
        <v>0</v>
      </c>
      <c r="AR163" s="21" t="s">
        <v>221</v>
      </c>
      <c r="AT163" s="21" t="s">
        <v>235</v>
      </c>
      <c r="AU163" s="21" t="s">
        <v>77</v>
      </c>
      <c r="AY163" s="21" t="s">
        <v>129</v>
      </c>
      <c r="BE163" s="160">
        <f t="shared" ref="BE163:BE188" si="44">IF(N163="základní",J163,0)</f>
        <v>0</v>
      </c>
      <c r="BF163" s="160">
        <f t="shared" ref="BF163:BF188" si="45">IF(N163="snížená",J163,0)</f>
        <v>0</v>
      </c>
      <c r="BG163" s="160">
        <f t="shared" ref="BG163:BG188" si="46">IF(N163="zákl. přenesená",J163,0)</f>
        <v>0</v>
      </c>
      <c r="BH163" s="160">
        <f t="shared" ref="BH163:BH188" si="47">IF(N163="sníž. přenesená",J163,0)</f>
        <v>0</v>
      </c>
      <c r="BI163" s="160">
        <f t="shared" ref="BI163:BI188" si="48">IF(N163="nulová",J163,0)</f>
        <v>0</v>
      </c>
      <c r="BJ163" s="21" t="s">
        <v>77</v>
      </c>
      <c r="BK163" s="160">
        <f t="shared" ref="BK163:BK188" si="49">ROUND(I163*H163,2)</f>
        <v>0</v>
      </c>
      <c r="BL163" s="21" t="s">
        <v>128</v>
      </c>
      <c r="BM163" s="21" t="s">
        <v>936</v>
      </c>
    </row>
    <row r="164" spans="2:65" s="1" customFormat="1" ht="16.5" customHeight="1">
      <c r="B164" s="149"/>
      <c r="C164" s="172" t="s">
        <v>69</v>
      </c>
      <c r="D164" s="172" t="s">
        <v>235</v>
      </c>
      <c r="E164" s="173" t="s">
        <v>2162</v>
      </c>
      <c r="F164" s="174" t="s">
        <v>2161</v>
      </c>
      <c r="G164" s="175" t="s">
        <v>2042</v>
      </c>
      <c r="H164" s="176">
        <v>1</v>
      </c>
      <c r="I164" s="177"/>
      <c r="J164" s="177">
        <f t="shared" si="40"/>
        <v>0</v>
      </c>
      <c r="K164" s="174" t="s">
        <v>5</v>
      </c>
      <c r="L164" s="178"/>
      <c r="M164" s="179" t="s">
        <v>5</v>
      </c>
      <c r="N164" s="180" t="s">
        <v>40</v>
      </c>
      <c r="O164" s="158">
        <v>0</v>
      </c>
      <c r="P164" s="158">
        <f t="shared" si="41"/>
        <v>0</v>
      </c>
      <c r="Q164" s="158">
        <v>0</v>
      </c>
      <c r="R164" s="158">
        <f t="shared" si="42"/>
        <v>0</v>
      </c>
      <c r="S164" s="158">
        <v>0</v>
      </c>
      <c r="T164" s="159">
        <f t="shared" si="43"/>
        <v>0</v>
      </c>
      <c r="AR164" s="21" t="s">
        <v>221</v>
      </c>
      <c r="AT164" s="21" t="s">
        <v>235</v>
      </c>
      <c r="AU164" s="21" t="s">
        <v>77</v>
      </c>
      <c r="AY164" s="21" t="s">
        <v>129</v>
      </c>
      <c r="BE164" s="160">
        <f t="shared" si="44"/>
        <v>0</v>
      </c>
      <c r="BF164" s="160">
        <f t="shared" si="45"/>
        <v>0</v>
      </c>
      <c r="BG164" s="160">
        <f t="shared" si="46"/>
        <v>0</v>
      </c>
      <c r="BH164" s="160">
        <f t="shared" si="47"/>
        <v>0</v>
      </c>
      <c r="BI164" s="160">
        <f t="shared" si="48"/>
        <v>0</v>
      </c>
      <c r="BJ164" s="21" t="s">
        <v>77</v>
      </c>
      <c r="BK164" s="160">
        <f t="shared" si="49"/>
        <v>0</v>
      </c>
      <c r="BL164" s="21" t="s">
        <v>128</v>
      </c>
      <c r="BM164" s="21" t="s">
        <v>944</v>
      </c>
    </row>
    <row r="165" spans="2:65" s="1" customFormat="1" ht="16.5" customHeight="1">
      <c r="B165" s="149"/>
      <c r="C165" s="172" t="s">
        <v>69</v>
      </c>
      <c r="D165" s="172" t="s">
        <v>235</v>
      </c>
      <c r="E165" s="173" t="s">
        <v>2163</v>
      </c>
      <c r="F165" s="174" t="s">
        <v>2113</v>
      </c>
      <c r="G165" s="175" t="s">
        <v>2042</v>
      </c>
      <c r="H165" s="176">
        <v>1</v>
      </c>
      <c r="I165" s="177"/>
      <c r="J165" s="177">
        <f t="shared" si="40"/>
        <v>0</v>
      </c>
      <c r="K165" s="174" t="s">
        <v>5</v>
      </c>
      <c r="L165" s="178"/>
      <c r="M165" s="179" t="s">
        <v>5</v>
      </c>
      <c r="N165" s="180" t="s">
        <v>40</v>
      </c>
      <c r="O165" s="158">
        <v>0</v>
      </c>
      <c r="P165" s="158">
        <f t="shared" si="41"/>
        <v>0</v>
      </c>
      <c r="Q165" s="158">
        <v>0</v>
      </c>
      <c r="R165" s="158">
        <f t="shared" si="42"/>
        <v>0</v>
      </c>
      <c r="S165" s="158">
        <v>0</v>
      </c>
      <c r="T165" s="159">
        <f t="shared" si="43"/>
        <v>0</v>
      </c>
      <c r="AR165" s="21" t="s">
        <v>221</v>
      </c>
      <c r="AT165" s="21" t="s">
        <v>235</v>
      </c>
      <c r="AU165" s="21" t="s">
        <v>77</v>
      </c>
      <c r="AY165" s="21" t="s">
        <v>129</v>
      </c>
      <c r="BE165" s="160">
        <f t="shared" si="44"/>
        <v>0</v>
      </c>
      <c r="BF165" s="160">
        <f t="shared" si="45"/>
        <v>0</v>
      </c>
      <c r="BG165" s="160">
        <f t="shared" si="46"/>
        <v>0</v>
      </c>
      <c r="BH165" s="160">
        <f t="shared" si="47"/>
        <v>0</v>
      </c>
      <c r="BI165" s="160">
        <f t="shared" si="48"/>
        <v>0</v>
      </c>
      <c r="BJ165" s="21" t="s">
        <v>77</v>
      </c>
      <c r="BK165" s="160">
        <f t="shared" si="49"/>
        <v>0</v>
      </c>
      <c r="BL165" s="21" t="s">
        <v>128</v>
      </c>
      <c r="BM165" s="21" t="s">
        <v>953</v>
      </c>
    </row>
    <row r="166" spans="2:65" s="1" customFormat="1" ht="16.5" customHeight="1">
      <c r="B166" s="149"/>
      <c r="C166" s="172" t="s">
        <v>69</v>
      </c>
      <c r="D166" s="172" t="s">
        <v>235</v>
      </c>
      <c r="E166" s="173" t="s">
        <v>2164</v>
      </c>
      <c r="F166" s="174" t="s">
        <v>2066</v>
      </c>
      <c r="G166" s="175" t="s">
        <v>2042</v>
      </c>
      <c r="H166" s="176">
        <v>1</v>
      </c>
      <c r="I166" s="177"/>
      <c r="J166" s="177">
        <f t="shared" si="40"/>
        <v>0</v>
      </c>
      <c r="K166" s="174" t="s">
        <v>5</v>
      </c>
      <c r="L166" s="178"/>
      <c r="M166" s="179" t="s">
        <v>5</v>
      </c>
      <c r="N166" s="180" t="s">
        <v>40</v>
      </c>
      <c r="O166" s="158">
        <v>0</v>
      </c>
      <c r="P166" s="158">
        <f t="shared" si="41"/>
        <v>0</v>
      </c>
      <c r="Q166" s="158">
        <v>0</v>
      </c>
      <c r="R166" s="158">
        <f t="shared" si="42"/>
        <v>0</v>
      </c>
      <c r="S166" s="158">
        <v>0</v>
      </c>
      <c r="T166" s="159">
        <f t="shared" si="43"/>
        <v>0</v>
      </c>
      <c r="AR166" s="21" t="s">
        <v>221</v>
      </c>
      <c r="AT166" s="21" t="s">
        <v>235</v>
      </c>
      <c r="AU166" s="21" t="s">
        <v>77</v>
      </c>
      <c r="AY166" s="21" t="s">
        <v>129</v>
      </c>
      <c r="BE166" s="160">
        <f t="shared" si="44"/>
        <v>0</v>
      </c>
      <c r="BF166" s="160">
        <f t="shared" si="45"/>
        <v>0</v>
      </c>
      <c r="BG166" s="160">
        <f t="shared" si="46"/>
        <v>0</v>
      </c>
      <c r="BH166" s="160">
        <f t="shared" si="47"/>
        <v>0</v>
      </c>
      <c r="BI166" s="160">
        <f t="shared" si="48"/>
        <v>0</v>
      </c>
      <c r="BJ166" s="21" t="s">
        <v>77</v>
      </c>
      <c r="BK166" s="160">
        <f t="shared" si="49"/>
        <v>0</v>
      </c>
      <c r="BL166" s="21" t="s">
        <v>128</v>
      </c>
      <c r="BM166" s="21" t="s">
        <v>964</v>
      </c>
    </row>
    <row r="167" spans="2:65" s="1" customFormat="1" ht="16.5" customHeight="1">
      <c r="B167" s="149"/>
      <c r="C167" s="172" t="s">
        <v>69</v>
      </c>
      <c r="D167" s="172" t="s">
        <v>235</v>
      </c>
      <c r="E167" s="173" t="s">
        <v>2165</v>
      </c>
      <c r="F167" s="174" t="s">
        <v>2118</v>
      </c>
      <c r="G167" s="175" t="s">
        <v>2042</v>
      </c>
      <c r="H167" s="176">
        <v>2</v>
      </c>
      <c r="I167" s="177"/>
      <c r="J167" s="177">
        <f t="shared" si="40"/>
        <v>0</v>
      </c>
      <c r="K167" s="174" t="s">
        <v>5</v>
      </c>
      <c r="L167" s="178"/>
      <c r="M167" s="179" t="s">
        <v>5</v>
      </c>
      <c r="N167" s="180" t="s">
        <v>40</v>
      </c>
      <c r="O167" s="158">
        <v>0</v>
      </c>
      <c r="P167" s="158">
        <f t="shared" si="41"/>
        <v>0</v>
      </c>
      <c r="Q167" s="158">
        <v>0</v>
      </c>
      <c r="R167" s="158">
        <f t="shared" si="42"/>
        <v>0</v>
      </c>
      <c r="S167" s="158">
        <v>0</v>
      </c>
      <c r="T167" s="159">
        <f t="shared" si="43"/>
        <v>0</v>
      </c>
      <c r="AR167" s="21" t="s">
        <v>221</v>
      </c>
      <c r="AT167" s="21" t="s">
        <v>235</v>
      </c>
      <c r="AU167" s="21" t="s">
        <v>77</v>
      </c>
      <c r="AY167" s="21" t="s">
        <v>129</v>
      </c>
      <c r="BE167" s="160">
        <f t="shared" si="44"/>
        <v>0</v>
      </c>
      <c r="BF167" s="160">
        <f t="shared" si="45"/>
        <v>0</v>
      </c>
      <c r="BG167" s="160">
        <f t="shared" si="46"/>
        <v>0</v>
      </c>
      <c r="BH167" s="160">
        <f t="shared" si="47"/>
        <v>0</v>
      </c>
      <c r="BI167" s="160">
        <f t="shared" si="48"/>
        <v>0</v>
      </c>
      <c r="BJ167" s="21" t="s">
        <v>77</v>
      </c>
      <c r="BK167" s="160">
        <f t="shared" si="49"/>
        <v>0</v>
      </c>
      <c r="BL167" s="21" t="s">
        <v>128</v>
      </c>
      <c r="BM167" s="21" t="s">
        <v>975</v>
      </c>
    </row>
    <row r="168" spans="2:65" s="1" customFormat="1" ht="16.5" customHeight="1">
      <c r="B168" s="149"/>
      <c r="C168" s="172" t="s">
        <v>69</v>
      </c>
      <c r="D168" s="172" t="s">
        <v>235</v>
      </c>
      <c r="E168" s="173" t="s">
        <v>2166</v>
      </c>
      <c r="F168" s="174" t="s">
        <v>2120</v>
      </c>
      <c r="G168" s="175" t="s">
        <v>2042</v>
      </c>
      <c r="H168" s="176">
        <v>9</v>
      </c>
      <c r="I168" s="177"/>
      <c r="J168" s="177">
        <f t="shared" si="40"/>
        <v>0</v>
      </c>
      <c r="K168" s="174" t="s">
        <v>5</v>
      </c>
      <c r="L168" s="178"/>
      <c r="M168" s="179" t="s">
        <v>5</v>
      </c>
      <c r="N168" s="180" t="s">
        <v>40</v>
      </c>
      <c r="O168" s="158">
        <v>0</v>
      </c>
      <c r="P168" s="158">
        <f t="shared" si="41"/>
        <v>0</v>
      </c>
      <c r="Q168" s="158">
        <v>0</v>
      </c>
      <c r="R168" s="158">
        <f t="shared" si="42"/>
        <v>0</v>
      </c>
      <c r="S168" s="158">
        <v>0</v>
      </c>
      <c r="T168" s="159">
        <f t="shared" si="43"/>
        <v>0</v>
      </c>
      <c r="AR168" s="21" t="s">
        <v>221</v>
      </c>
      <c r="AT168" s="21" t="s">
        <v>235</v>
      </c>
      <c r="AU168" s="21" t="s">
        <v>77</v>
      </c>
      <c r="AY168" s="21" t="s">
        <v>129</v>
      </c>
      <c r="BE168" s="160">
        <f t="shared" si="44"/>
        <v>0</v>
      </c>
      <c r="BF168" s="160">
        <f t="shared" si="45"/>
        <v>0</v>
      </c>
      <c r="BG168" s="160">
        <f t="shared" si="46"/>
        <v>0</v>
      </c>
      <c r="BH168" s="160">
        <f t="shared" si="47"/>
        <v>0</v>
      </c>
      <c r="BI168" s="160">
        <f t="shared" si="48"/>
        <v>0</v>
      </c>
      <c r="BJ168" s="21" t="s">
        <v>77</v>
      </c>
      <c r="BK168" s="160">
        <f t="shared" si="49"/>
        <v>0</v>
      </c>
      <c r="BL168" s="21" t="s">
        <v>128</v>
      </c>
      <c r="BM168" s="21" t="s">
        <v>985</v>
      </c>
    </row>
    <row r="169" spans="2:65" s="1" customFormat="1" ht="16.5" customHeight="1">
      <c r="B169" s="149"/>
      <c r="C169" s="172" t="s">
        <v>69</v>
      </c>
      <c r="D169" s="172" t="s">
        <v>235</v>
      </c>
      <c r="E169" s="173" t="s">
        <v>2167</v>
      </c>
      <c r="F169" s="174" t="s">
        <v>2122</v>
      </c>
      <c r="G169" s="175" t="s">
        <v>2042</v>
      </c>
      <c r="H169" s="176">
        <v>2</v>
      </c>
      <c r="I169" s="177"/>
      <c r="J169" s="177">
        <f t="shared" si="40"/>
        <v>0</v>
      </c>
      <c r="K169" s="174" t="s">
        <v>5</v>
      </c>
      <c r="L169" s="178"/>
      <c r="M169" s="179" t="s">
        <v>5</v>
      </c>
      <c r="N169" s="180" t="s">
        <v>40</v>
      </c>
      <c r="O169" s="158">
        <v>0</v>
      </c>
      <c r="P169" s="158">
        <f t="shared" si="41"/>
        <v>0</v>
      </c>
      <c r="Q169" s="158">
        <v>0</v>
      </c>
      <c r="R169" s="158">
        <f t="shared" si="42"/>
        <v>0</v>
      </c>
      <c r="S169" s="158">
        <v>0</v>
      </c>
      <c r="T169" s="159">
        <f t="shared" si="43"/>
        <v>0</v>
      </c>
      <c r="AR169" s="21" t="s">
        <v>221</v>
      </c>
      <c r="AT169" s="21" t="s">
        <v>235</v>
      </c>
      <c r="AU169" s="21" t="s">
        <v>77</v>
      </c>
      <c r="AY169" s="21" t="s">
        <v>129</v>
      </c>
      <c r="BE169" s="160">
        <f t="shared" si="44"/>
        <v>0</v>
      </c>
      <c r="BF169" s="160">
        <f t="shared" si="45"/>
        <v>0</v>
      </c>
      <c r="BG169" s="160">
        <f t="shared" si="46"/>
        <v>0</v>
      </c>
      <c r="BH169" s="160">
        <f t="shared" si="47"/>
        <v>0</v>
      </c>
      <c r="BI169" s="160">
        <f t="shared" si="48"/>
        <v>0</v>
      </c>
      <c r="BJ169" s="21" t="s">
        <v>77</v>
      </c>
      <c r="BK169" s="160">
        <f t="shared" si="49"/>
        <v>0</v>
      </c>
      <c r="BL169" s="21" t="s">
        <v>128</v>
      </c>
      <c r="BM169" s="21" t="s">
        <v>993</v>
      </c>
    </row>
    <row r="170" spans="2:65" s="1" customFormat="1" ht="16.5" customHeight="1">
      <c r="B170" s="149"/>
      <c r="C170" s="172" t="s">
        <v>69</v>
      </c>
      <c r="D170" s="172" t="s">
        <v>235</v>
      </c>
      <c r="E170" s="173" t="s">
        <v>2168</v>
      </c>
      <c r="F170" s="174" t="s">
        <v>2095</v>
      </c>
      <c r="G170" s="175" t="s">
        <v>2042</v>
      </c>
      <c r="H170" s="176">
        <v>1</v>
      </c>
      <c r="I170" s="177"/>
      <c r="J170" s="177">
        <f t="shared" si="40"/>
        <v>0</v>
      </c>
      <c r="K170" s="174" t="s">
        <v>5</v>
      </c>
      <c r="L170" s="178"/>
      <c r="M170" s="179" t="s">
        <v>5</v>
      </c>
      <c r="N170" s="180" t="s">
        <v>40</v>
      </c>
      <c r="O170" s="158">
        <v>0</v>
      </c>
      <c r="P170" s="158">
        <f t="shared" si="41"/>
        <v>0</v>
      </c>
      <c r="Q170" s="158">
        <v>0</v>
      </c>
      <c r="R170" s="158">
        <f t="shared" si="42"/>
        <v>0</v>
      </c>
      <c r="S170" s="158">
        <v>0</v>
      </c>
      <c r="T170" s="159">
        <f t="shared" si="43"/>
        <v>0</v>
      </c>
      <c r="AR170" s="21" t="s">
        <v>221</v>
      </c>
      <c r="AT170" s="21" t="s">
        <v>235</v>
      </c>
      <c r="AU170" s="21" t="s">
        <v>77</v>
      </c>
      <c r="AY170" s="21" t="s">
        <v>129</v>
      </c>
      <c r="BE170" s="160">
        <f t="shared" si="44"/>
        <v>0</v>
      </c>
      <c r="BF170" s="160">
        <f t="shared" si="45"/>
        <v>0</v>
      </c>
      <c r="BG170" s="160">
        <f t="shared" si="46"/>
        <v>0</v>
      </c>
      <c r="BH170" s="160">
        <f t="shared" si="47"/>
        <v>0</v>
      </c>
      <c r="BI170" s="160">
        <f t="shared" si="48"/>
        <v>0</v>
      </c>
      <c r="BJ170" s="21" t="s">
        <v>77</v>
      </c>
      <c r="BK170" s="160">
        <f t="shared" si="49"/>
        <v>0</v>
      </c>
      <c r="BL170" s="21" t="s">
        <v>128</v>
      </c>
      <c r="BM170" s="21" t="s">
        <v>1001</v>
      </c>
    </row>
    <row r="171" spans="2:65" s="1" customFormat="1" ht="25.5" customHeight="1">
      <c r="B171" s="149"/>
      <c r="C171" s="172" t="s">
        <v>69</v>
      </c>
      <c r="D171" s="172" t="s">
        <v>235</v>
      </c>
      <c r="E171" s="173" t="s">
        <v>2169</v>
      </c>
      <c r="F171" s="174" t="s">
        <v>2127</v>
      </c>
      <c r="G171" s="175" t="s">
        <v>2042</v>
      </c>
      <c r="H171" s="176">
        <v>4</v>
      </c>
      <c r="I171" s="177"/>
      <c r="J171" s="177">
        <f t="shared" si="40"/>
        <v>0</v>
      </c>
      <c r="K171" s="174" t="s">
        <v>5</v>
      </c>
      <c r="L171" s="178"/>
      <c r="M171" s="179" t="s">
        <v>5</v>
      </c>
      <c r="N171" s="180" t="s">
        <v>40</v>
      </c>
      <c r="O171" s="158">
        <v>0</v>
      </c>
      <c r="P171" s="158">
        <f t="shared" si="41"/>
        <v>0</v>
      </c>
      <c r="Q171" s="158">
        <v>0</v>
      </c>
      <c r="R171" s="158">
        <f t="shared" si="42"/>
        <v>0</v>
      </c>
      <c r="S171" s="158">
        <v>0</v>
      </c>
      <c r="T171" s="159">
        <f t="shared" si="43"/>
        <v>0</v>
      </c>
      <c r="AR171" s="21" t="s">
        <v>221</v>
      </c>
      <c r="AT171" s="21" t="s">
        <v>235</v>
      </c>
      <c r="AU171" s="21" t="s">
        <v>77</v>
      </c>
      <c r="AY171" s="21" t="s">
        <v>129</v>
      </c>
      <c r="BE171" s="160">
        <f t="shared" si="44"/>
        <v>0</v>
      </c>
      <c r="BF171" s="160">
        <f t="shared" si="45"/>
        <v>0</v>
      </c>
      <c r="BG171" s="160">
        <f t="shared" si="46"/>
        <v>0</v>
      </c>
      <c r="BH171" s="160">
        <f t="shared" si="47"/>
        <v>0</v>
      </c>
      <c r="BI171" s="160">
        <f t="shared" si="48"/>
        <v>0</v>
      </c>
      <c r="BJ171" s="21" t="s">
        <v>77</v>
      </c>
      <c r="BK171" s="160">
        <f t="shared" si="49"/>
        <v>0</v>
      </c>
      <c r="BL171" s="21" t="s">
        <v>128</v>
      </c>
      <c r="BM171" s="21" t="s">
        <v>1012</v>
      </c>
    </row>
    <row r="172" spans="2:65" s="1" customFormat="1" ht="16.5" customHeight="1">
      <c r="B172" s="149"/>
      <c r="C172" s="172" t="s">
        <v>69</v>
      </c>
      <c r="D172" s="172" t="s">
        <v>235</v>
      </c>
      <c r="E172" s="173" t="s">
        <v>2170</v>
      </c>
      <c r="F172" s="174" t="s">
        <v>2129</v>
      </c>
      <c r="G172" s="175" t="s">
        <v>2042</v>
      </c>
      <c r="H172" s="176">
        <v>2</v>
      </c>
      <c r="I172" s="177"/>
      <c r="J172" s="177">
        <f t="shared" si="40"/>
        <v>0</v>
      </c>
      <c r="K172" s="174" t="s">
        <v>5</v>
      </c>
      <c r="L172" s="178"/>
      <c r="M172" s="179" t="s">
        <v>5</v>
      </c>
      <c r="N172" s="180" t="s">
        <v>40</v>
      </c>
      <c r="O172" s="158">
        <v>0</v>
      </c>
      <c r="P172" s="158">
        <f t="shared" si="41"/>
        <v>0</v>
      </c>
      <c r="Q172" s="158">
        <v>0</v>
      </c>
      <c r="R172" s="158">
        <f t="shared" si="42"/>
        <v>0</v>
      </c>
      <c r="S172" s="158">
        <v>0</v>
      </c>
      <c r="T172" s="159">
        <f t="shared" si="43"/>
        <v>0</v>
      </c>
      <c r="AR172" s="21" t="s">
        <v>221</v>
      </c>
      <c r="AT172" s="21" t="s">
        <v>235</v>
      </c>
      <c r="AU172" s="21" t="s">
        <v>77</v>
      </c>
      <c r="AY172" s="21" t="s">
        <v>129</v>
      </c>
      <c r="BE172" s="160">
        <f t="shared" si="44"/>
        <v>0</v>
      </c>
      <c r="BF172" s="160">
        <f t="shared" si="45"/>
        <v>0</v>
      </c>
      <c r="BG172" s="160">
        <f t="shared" si="46"/>
        <v>0</v>
      </c>
      <c r="BH172" s="160">
        <f t="shared" si="47"/>
        <v>0</v>
      </c>
      <c r="BI172" s="160">
        <f t="shared" si="48"/>
        <v>0</v>
      </c>
      <c r="BJ172" s="21" t="s">
        <v>77</v>
      </c>
      <c r="BK172" s="160">
        <f t="shared" si="49"/>
        <v>0</v>
      </c>
      <c r="BL172" s="21" t="s">
        <v>128</v>
      </c>
      <c r="BM172" s="21" t="s">
        <v>1019</v>
      </c>
    </row>
    <row r="173" spans="2:65" s="1" customFormat="1" ht="16.5" customHeight="1">
      <c r="B173" s="149"/>
      <c r="C173" s="172" t="s">
        <v>69</v>
      </c>
      <c r="D173" s="172" t="s">
        <v>235</v>
      </c>
      <c r="E173" s="173" t="s">
        <v>2171</v>
      </c>
      <c r="F173" s="174" t="s">
        <v>2133</v>
      </c>
      <c r="G173" s="175" t="s">
        <v>2042</v>
      </c>
      <c r="H173" s="176">
        <v>1</v>
      </c>
      <c r="I173" s="177"/>
      <c r="J173" s="177">
        <f t="shared" si="40"/>
        <v>0</v>
      </c>
      <c r="K173" s="174" t="s">
        <v>5</v>
      </c>
      <c r="L173" s="178"/>
      <c r="M173" s="179" t="s">
        <v>5</v>
      </c>
      <c r="N173" s="180" t="s">
        <v>40</v>
      </c>
      <c r="O173" s="158">
        <v>0</v>
      </c>
      <c r="P173" s="158">
        <f t="shared" si="41"/>
        <v>0</v>
      </c>
      <c r="Q173" s="158">
        <v>0</v>
      </c>
      <c r="R173" s="158">
        <f t="shared" si="42"/>
        <v>0</v>
      </c>
      <c r="S173" s="158">
        <v>0</v>
      </c>
      <c r="T173" s="159">
        <f t="shared" si="43"/>
        <v>0</v>
      </c>
      <c r="AR173" s="21" t="s">
        <v>221</v>
      </c>
      <c r="AT173" s="21" t="s">
        <v>235</v>
      </c>
      <c r="AU173" s="21" t="s">
        <v>77</v>
      </c>
      <c r="AY173" s="21" t="s">
        <v>129</v>
      </c>
      <c r="BE173" s="160">
        <f t="shared" si="44"/>
        <v>0</v>
      </c>
      <c r="BF173" s="160">
        <f t="shared" si="45"/>
        <v>0</v>
      </c>
      <c r="BG173" s="160">
        <f t="shared" si="46"/>
        <v>0</v>
      </c>
      <c r="BH173" s="160">
        <f t="shared" si="47"/>
        <v>0</v>
      </c>
      <c r="BI173" s="160">
        <f t="shared" si="48"/>
        <v>0</v>
      </c>
      <c r="BJ173" s="21" t="s">
        <v>77</v>
      </c>
      <c r="BK173" s="160">
        <f t="shared" si="49"/>
        <v>0</v>
      </c>
      <c r="BL173" s="21" t="s">
        <v>128</v>
      </c>
      <c r="BM173" s="21" t="s">
        <v>1029</v>
      </c>
    </row>
    <row r="174" spans="2:65" s="1" customFormat="1" ht="16.5" customHeight="1">
      <c r="B174" s="149"/>
      <c r="C174" s="172" t="s">
        <v>69</v>
      </c>
      <c r="D174" s="172" t="s">
        <v>235</v>
      </c>
      <c r="E174" s="173" t="s">
        <v>2172</v>
      </c>
      <c r="F174" s="174" t="s">
        <v>2135</v>
      </c>
      <c r="G174" s="175" t="s">
        <v>2042</v>
      </c>
      <c r="H174" s="176">
        <v>21</v>
      </c>
      <c r="I174" s="177"/>
      <c r="J174" s="177">
        <f t="shared" si="40"/>
        <v>0</v>
      </c>
      <c r="K174" s="174" t="s">
        <v>5</v>
      </c>
      <c r="L174" s="178"/>
      <c r="M174" s="179" t="s">
        <v>5</v>
      </c>
      <c r="N174" s="180" t="s">
        <v>40</v>
      </c>
      <c r="O174" s="158">
        <v>0</v>
      </c>
      <c r="P174" s="158">
        <f t="shared" si="41"/>
        <v>0</v>
      </c>
      <c r="Q174" s="158">
        <v>0</v>
      </c>
      <c r="R174" s="158">
        <f t="shared" si="42"/>
        <v>0</v>
      </c>
      <c r="S174" s="158">
        <v>0</v>
      </c>
      <c r="T174" s="159">
        <f t="shared" si="43"/>
        <v>0</v>
      </c>
      <c r="AR174" s="21" t="s">
        <v>221</v>
      </c>
      <c r="AT174" s="21" t="s">
        <v>235</v>
      </c>
      <c r="AU174" s="21" t="s">
        <v>77</v>
      </c>
      <c r="AY174" s="21" t="s">
        <v>129</v>
      </c>
      <c r="BE174" s="160">
        <f t="shared" si="44"/>
        <v>0</v>
      </c>
      <c r="BF174" s="160">
        <f t="shared" si="45"/>
        <v>0</v>
      </c>
      <c r="BG174" s="160">
        <f t="shared" si="46"/>
        <v>0</v>
      </c>
      <c r="BH174" s="160">
        <f t="shared" si="47"/>
        <v>0</v>
      </c>
      <c r="BI174" s="160">
        <f t="shared" si="48"/>
        <v>0</v>
      </c>
      <c r="BJ174" s="21" t="s">
        <v>77</v>
      </c>
      <c r="BK174" s="160">
        <f t="shared" si="49"/>
        <v>0</v>
      </c>
      <c r="BL174" s="21" t="s">
        <v>128</v>
      </c>
      <c r="BM174" s="21" t="s">
        <v>1037</v>
      </c>
    </row>
    <row r="175" spans="2:65" s="1" customFormat="1" ht="16.5" customHeight="1">
      <c r="B175" s="149"/>
      <c r="C175" s="172" t="s">
        <v>69</v>
      </c>
      <c r="D175" s="172" t="s">
        <v>235</v>
      </c>
      <c r="E175" s="173" t="s">
        <v>2173</v>
      </c>
      <c r="F175" s="174" t="s">
        <v>2174</v>
      </c>
      <c r="G175" s="175" t="s">
        <v>2042</v>
      </c>
      <c r="H175" s="176">
        <v>4</v>
      </c>
      <c r="I175" s="177"/>
      <c r="J175" s="177">
        <f t="shared" si="40"/>
        <v>0</v>
      </c>
      <c r="K175" s="174" t="s">
        <v>5</v>
      </c>
      <c r="L175" s="178"/>
      <c r="M175" s="179" t="s">
        <v>5</v>
      </c>
      <c r="N175" s="180" t="s">
        <v>40</v>
      </c>
      <c r="O175" s="158">
        <v>0</v>
      </c>
      <c r="P175" s="158">
        <f t="shared" si="41"/>
        <v>0</v>
      </c>
      <c r="Q175" s="158">
        <v>0</v>
      </c>
      <c r="R175" s="158">
        <f t="shared" si="42"/>
        <v>0</v>
      </c>
      <c r="S175" s="158">
        <v>0</v>
      </c>
      <c r="T175" s="159">
        <f t="shared" si="43"/>
        <v>0</v>
      </c>
      <c r="AR175" s="21" t="s">
        <v>221</v>
      </c>
      <c r="AT175" s="21" t="s">
        <v>235</v>
      </c>
      <c r="AU175" s="21" t="s">
        <v>77</v>
      </c>
      <c r="AY175" s="21" t="s">
        <v>129</v>
      </c>
      <c r="BE175" s="160">
        <f t="shared" si="44"/>
        <v>0</v>
      </c>
      <c r="BF175" s="160">
        <f t="shared" si="45"/>
        <v>0</v>
      </c>
      <c r="BG175" s="160">
        <f t="shared" si="46"/>
        <v>0</v>
      </c>
      <c r="BH175" s="160">
        <f t="shared" si="47"/>
        <v>0</v>
      </c>
      <c r="BI175" s="160">
        <f t="shared" si="48"/>
        <v>0</v>
      </c>
      <c r="BJ175" s="21" t="s">
        <v>77</v>
      </c>
      <c r="BK175" s="160">
        <f t="shared" si="49"/>
        <v>0</v>
      </c>
      <c r="BL175" s="21" t="s">
        <v>128</v>
      </c>
      <c r="BM175" s="21" t="s">
        <v>1045</v>
      </c>
    </row>
    <row r="176" spans="2:65" s="1" customFormat="1" ht="16.5" customHeight="1">
      <c r="B176" s="149"/>
      <c r="C176" s="172" t="s">
        <v>69</v>
      </c>
      <c r="D176" s="172" t="s">
        <v>235</v>
      </c>
      <c r="E176" s="173" t="s">
        <v>2175</v>
      </c>
      <c r="F176" s="174" t="s">
        <v>2137</v>
      </c>
      <c r="G176" s="175" t="s">
        <v>2042</v>
      </c>
      <c r="H176" s="176">
        <v>3</v>
      </c>
      <c r="I176" s="177"/>
      <c r="J176" s="177">
        <f t="shared" si="40"/>
        <v>0</v>
      </c>
      <c r="K176" s="174" t="s">
        <v>5</v>
      </c>
      <c r="L176" s="178"/>
      <c r="M176" s="179" t="s">
        <v>5</v>
      </c>
      <c r="N176" s="180" t="s">
        <v>40</v>
      </c>
      <c r="O176" s="158">
        <v>0</v>
      </c>
      <c r="P176" s="158">
        <f t="shared" si="41"/>
        <v>0</v>
      </c>
      <c r="Q176" s="158">
        <v>0</v>
      </c>
      <c r="R176" s="158">
        <f t="shared" si="42"/>
        <v>0</v>
      </c>
      <c r="S176" s="158">
        <v>0</v>
      </c>
      <c r="T176" s="159">
        <f t="shared" si="43"/>
        <v>0</v>
      </c>
      <c r="AR176" s="21" t="s">
        <v>221</v>
      </c>
      <c r="AT176" s="21" t="s">
        <v>235</v>
      </c>
      <c r="AU176" s="21" t="s">
        <v>77</v>
      </c>
      <c r="AY176" s="21" t="s">
        <v>129</v>
      </c>
      <c r="BE176" s="160">
        <f t="shared" si="44"/>
        <v>0</v>
      </c>
      <c r="BF176" s="160">
        <f t="shared" si="45"/>
        <v>0</v>
      </c>
      <c r="BG176" s="160">
        <f t="shared" si="46"/>
        <v>0</v>
      </c>
      <c r="BH176" s="160">
        <f t="shared" si="47"/>
        <v>0</v>
      </c>
      <c r="BI176" s="160">
        <f t="shared" si="48"/>
        <v>0</v>
      </c>
      <c r="BJ176" s="21" t="s">
        <v>77</v>
      </c>
      <c r="BK176" s="160">
        <f t="shared" si="49"/>
        <v>0</v>
      </c>
      <c r="BL176" s="21" t="s">
        <v>128</v>
      </c>
      <c r="BM176" s="21" t="s">
        <v>1053</v>
      </c>
    </row>
    <row r="177" spans="2:65" s="1" customFormat="1" ht="16.5" customHeight="1">
      <c r="B177" s="149"/>
      <c r="C177" s="172" t="s">
        <v>69</v>
      </c>
      <c r="D177" s="172" t="s">
        <v>235</v>
      </c>
      <c r="E177" s="173" t="s">
        <v>2176</v>
      </c>
      <c r="F177" s="174" t="s">
        <v>2139</v>
      </c>
      <c r="G177" s="175" t="s">
        <v>2042</v>
      </c>
      <c r="H177" s="176">
        <v>1</v>
      </c>
      <c r="I177" s="177"/>
      <c r="J177" s="177">
        <f t="shared" si="40"/>
        <v>0</v>
      </c>
      <c r="K177" s="174" t="s">
        <v>5</v>
      </c>
      <c r="L177" s="178"/>
      <c r="M177" s="179" t="s">
        <v>5</v>
      </c>
      <c r="N177" s="180" t="s">
        <v>40</v>
      </c>
      <c r="O177" s="158">
        <v>0</v>
      </c>
      <c r="P177" s="158">
        <f t="shared" si="41"/>
        <v>0</v>
      </c>
      <c r="Q177" s="158">
        <v>0</v>
      </c>
      <c r="R177" s="158">
        <f t="shared" si="42"/>
        <v>0</v>
      </c>
      <c r="S177" s="158">
        <v>0</v>
      </c>
      <c r="T177" s="159">
        <f t="shared" si="43"/>
        <v>0</v>
      </c>
      <c r="AR177" s="21" t="s">
        <v>221</v>
      </c>
      <c r="AT177" s="21" t="s">
        <v>235</v>
      </c>
      <c r="AU177" s="21" t="s">
        <v>77</v>
      </c>
      <c r="AY177" s="21" t="s">
        <v>129</v>
      </c>
      <c r="BE177" s="160">
        <f t="shared" si="44"/>
        <v>0</v>
      </c>
      <c r="BF177" s="160">
        <f t="shared" si="45"/>
        <v>0</v>
      </c>
      <c r="BG177" s="160">
        <f t="shared" si="46"/>
        <v>0</v>
      </c>
      <c r="BH177" s="160">
        <f t="shared" si="47"/>
        <v>0</v>
      </c>
      <c r="BI177" s="160">
        <f t="shared" si="48"/>
        <v>0</v>
      </c>
      <c r="BJ177" s="21" t="s">
        <v>77</v>
      </c>
      <c r="BK177" s="160">
        <f t="shared" si="49"/>
        <v>0</v>
      </c>
      <c r="BL177" s="21" t="s">
        <v>128</v>
      </c>
      <c r="BM177" s="21" t="s">
        <v>1061</v>
      </c>
    </row>
    <row r="178" spans="2:65" s="1" customFormat="1" ht="16.5" customHeight="1">
      <c r="B178" s="149"/>
      <c r="C178" s="150" t="s">
        <v>69</v>
      </c>
      <c r="D178" s="150" t="s">
        <v>131</v>
      </c>
      <c r="E178" s="151" t="s">
        <v>2100</v>
      </c>
      <c r="F178" s="152" t="s">
        <v>2101</v>
      </c>
      <c r="G178" s="153" t="s">
        <v>2042</v>
      </c>
      <c r="H178" s="154">
        <v>1</v>
      </c>
      <c r="I178" s="155"/>
      <c r="J178" s="155">
        <f t="shared" si="40"/>
        <v>0</v>
      </c>
      <c r="K178" s="152" t="s">
        <v>5</v>
      </c>
      <c r="L178" s="35"/>
      <c r="M178" s="156" t="s">
        <v>5</v>
      </c>
      <c r="N178" s="157" t="s">
        <v>40</v>
      </c>
      <c r="O178" s="158">
        <v>0</v>
      </c>
      <c r="P178" s="158">
        <f t="shared" si="41"/>
        <v>0</v>
      </c>
      <c r="Q178" s="158">
        <v>0</v>
      </c>
      <c r="R178" s="158">
        <f t="shared" si="42"/>
        <v>0</v>
      </c>
      <c r="S178" s="158">
        <v>0</v>
      </c>
      <c r="T178" s="159">
        <f t="shared" si="43"/>
        <v>0</v>
      </c>
      <c r="AR178" s="21" t="s">
        <v>128</v>
      </c>
      <c r="AT178" s="21" t="s">
        <v>131</v>
      </c>
      <c r="AU178" s="21" t="s">
        <v>77</v>
      </c>
      <c r="AY178" s="21" t="s">
        <v>129</v>
      </c>
      <c r="BE178" s="160">
        <f t="shared" si="44"/>
        <v>0</v>
      </c>
      <c r="BF178" s="160">
        <f t="shared" si="45"/>
        <v>0</v>
      </c>
      <c r="BG178" s="160">
        <f t="shared" si="46"/>
        <v>0</v>
      </c>
      <c r="BH178" s="160">
        <f t="shared" si="47"/>
        <v>0</v>
      </c>
      <c r="BI178" s="160">
        <f t="shared" si="48"/>
        <v>0</v>
      </c>
      <c r="BJ178" s="21" t="s">
        <v>77</v>
      </c>
      <c r="BK178" s="160">
        <f t="shared" si="49"/>
        <v>0</v>
      </c>
      <c r="BL178" s="21" t="s">
        <v>128</v>
      </c>
      <c r="BM178" s="21" t="s">
        <v>1069</v>
      </c>
    </row>
    <row r="179" spans="2:65" s="1" customFormat="1" ht="16.5" customHeight="1">
      <c r="B179" s="149"/>
      <c r="C179" s="150" t="s">
        <v>69</v>
      </c>
      <c r="D179" s="150" t="s">
        <v>131</v>
      </c>
      <c r="E179" s="151" t="s">
        <v>2073</v>
      </c>
      <c r="F179" s="152" t="s">
        <v>2074</v>
      </c>
      <c r="G179" s="153" t="s">
        <v>2042</v>
      </c>
      <c r="H179" s="154">
        <v>12</v>
      </c>
      <c r="I179" s="155"/>
      <c r="J179" s="155">
        <f t="shared" si="40"/>
        <v>0</v>
      </c>
      <c r="K179" s="152" t="s">
        <v>5</v>
      </c>
      <c r="L179" s="35"/>
      <c r="M179" s="156" t="s">
        <v>5</v>
      </c>
      <c r="N179" s="157" t="s">
        <v>40</v>
      </c>
      <c r="O179" s="158">
        <v>0</v>
      </c>
      <c r="P179" s="158">
        <f t="shared" si="41"/>
        <v>0</v>
      </c>
      <c r="Q179" s="158">
        <v>0</v>
      </c>
      <c r="R179" s="158">
        <f t="shared" si="42"/>
        <v>0</v>
      </c>
      <c r="S179" s="158">
        <v>0</v>
      </c>
      <c r="T179" s="159">
        <f t="shared" si="43"/>
        <v>0</v>
      </c>
      <c r="AR179" s="21" t="s">
        <v>128</v>
      </c>
      <c r="AT179" s="21" t="s">
        <v>131</v>
      </c>
      <c r="AU179" s="21" t="s">
        <v>77</v>
      </c>
      <c r="AY179" s="21" t="s">
        <v>129</v>
      </c>
      <c r="BE179" s="160">
        <f t="shared" si="44"/>
        <v>0</v>
      </c>
      <c r="BF179" s="160">
        <f t="shared" si="45"/>
        <v>0</v>
      </c>
      <c r="BG179" s="160">
        <f t="shared" si="46"/>
        <v>0</v>
      </c>
      <c r="BH179" s="160">
        <f t="shared" si="47"/>
        <v>0</v>
      </c>
      <c r="BI179" s="160">
        <f t="shared" si="48"/>
        <v>0</v>
      </c>
      <c r="BJ179" s="21" t="s">
        <v>77</v>
      </c>
      <c r="BK179" s="160">
        <f t="shared" si="49"/>
        <v>0</v>
      </c>
      <c r="BL179" s="21" t="s">
        <v>128</v>
      </c>
      <c r="BM179" s="21" t="s">
        <v>1077</v>
      </c>
    </row>
    <row r="180" spans="2:65" s="1" customFormat="1" ht="16.5" customHeight="1">
      <c r="B180" s="149"/>
      <c r="C180" s="150" t="s">
        <v>69</v>
      </c>
      <c r="D180" s="150" t="s">
        <v>131</v>
      </c>
      <c r="E180" s="151" t="s">
        <v>2140</v>
      </c>
      <c r="F180" s="152" t="s">
        <v>2141</v>
      </c>
      <c r="G180" s="153" t="s">
        <v>2042</v>
      </c>
      <c r="H180" s="154">
        <v>2</v>
      </c>
      <c r="I180" s="155"/>
      <c r="J180" s="155">
        <f t="shared" si="40"/>
        <v>0</v>
      </c>
      <c r="K180" s="152" t="s">
        <v>5</v>
      </c>
      <c r="L180" s="35"/>
      <c r="M180" s="156" t="s">
        <v>5</v>
      </c>
      <c r="N180" s="157" t="s">
        <v>40</v>
      </c>
      <c r="O180" s="158">
        <v>0</v>
      </c>
      <c r="P180" s="158">
        <f t="shared" si="41"/>
        <v>0</v>
      </c>
      <c r="Q180" s="158">
        <v>0</v>
      </c>
      <c r="R180" s="158">
        <f t="shared" si="42"/>
        <v>0</v>
      </c>
      <c r="S180" s="158">
        <v>0</v>
      </c>
      <c r="T180" s="159">
        <f t="shared" si="43"/>
        <v>0</v>
      </c>
      <c r="AR180" s="21" t="s">
        <v>128</v>
      </c>
      <c r="AT180" s="21" t="s">
        <v>131</v>
      </c>
      <c r="AU180" s="21" t="s">
        <v>77</v>
      </c>
      <c r="AY180" s="21" t="s">
        <v>129</v>
      </c>
      <c r="BE180" s="160">
        <f t="shared" si="44"/>
        <v>0</v>
      </c>
      <c r="BF180" s="160">
        <f t="shared" si="45"/>
        <v>0</v>
      </c>
      <c r="BG180" s="160">
        <f t="shared" si="46"/>
        <v>0</v>
      </c>
      <c r="BH180" s="160">
        <f t="shared" si="47"/>
        <v>0</v>
      </c>
      <c r="BI180" s="160">
        <f t="shared" si="48"/>
        <v>0</v>
      </c>
      <c r="BJ180" s="21" t="s">
        <v>77</v>
      </c>
      <c r="BK180" s="160">
        <f t="shared" si="49"/>
        <v>0</v>
      </c>
      <c r="BL180" s="21" t="s">
        <v>128</v>
      </c>
      <c r="BM180" s="21" t="s">
        <v>1085</v>
      </c>
    </row>
    <row r="181" spans="2:65" s="1" customFormat="1" ht="16.5" customHeight="1">
      <c r="B181" s="149"/>
      <c r="C181" s="150" t="s">
        <v>69</v>
      </c>
      <c r="D181" s="150" t="s">
        <v>131</v>
      </c>
      <c r="E181" s="151" t="s">
        <v>2142</v>
      </c>
      <c r="F181" s="152" t="s">
        <v>2143</v>
      </c>
      <c r="G181" s="153" t="s">
        <v>2042</v>
      </c>
      <c r="H181" s="154">
        <v>4</v>
      </c>
      <c r="I181" s="155"/>
      <c r="J181" s="155">
        <f t="shared" si="40"/>
        <v>0</v>
      </c>
      <c r="K181" s="152" t="s">
        <v>5</v>
      </c>
      <c r="L181" s="35"/>
      <c r="M181" s="156" t="s">
        <v>5</v>
      </c>
      <c r="N181" s="157" t="s">
        <v>40</v>
      </c>
      <c r="O181" s="158">
        <v>0</v>
      </c>
      <c r="P181" s="158">
        <f t="shared" si="41"/>
        <v>0</v>
      </c>
      <c r="Q181" s="158">
        <v>0</v>
      </c>
      <c r="R181" s="158">
        <f t="shared" si="42"/>
        <v>0</v>
      </c>
      <c r="S181" s="158">
        <v>0</v>
      </c>
      <c r="T181" s="159">
        <f t="shared" si="43"/>
        <v>0</v>
      </c>
      <c r="AR181" s="21" t="s">
        <v>128</v>
      </c>
      <c r="AT181" s="21" t="s">
        <v>131</v>
      </c>
      <c r="AU181" s="21" t="s">
        <v>77</v>
      </c>
      <c r="AY181" s="21" t="s">
        <v>129</v>
      </c>
      <c r="BE181" s="160">
        <f t="shared" si="44"/>
        <v>0</v>
      </c>
      <c r="BF181" s="160">
        <f t="shared" si="45"/>
        <v>0</v>
      </c>
      <c r="BG181" s="160">
        <f t="shared" si="46"/>
        <v>0</v>
      </c>
      <c r="BH181" s="160">
        <f t="shared" si="47"/>
        <v>0</v>
      </c>
      <c r="BI181" s="160">
        <f t="shared" si="48"/>
        <v>0</v>
      </c>
      <c r="BJ181" s="21" t="s">
        <v>77</v>
      </c>
      <c r="BK181" s="160">
        <f t="shared" si="49"/>
        <v>0</v>
      </c>
      <c r="BL181" s="21" t="s">
        <v>128</v>
      </c>
      <c r="BM181" s="21" t="s">
        <v>1096</v>
      </c>
    </row>
    <row r="182" spans="2:65" s="1" customFormat="1" ht="16.5" customHeight="1">
      <c r="B182" s="149"/>
      <c r="C182" s="150" t="s">
        <v>69</v>
      </c>
      <c r="D182" s="150" t="s">
        <v>131</v>
      </c>
      <c r="E182" s="151" t="s">
        <v>2144</v>
      </c>
      <c r="F182" s="152" t="s">
        <v>2145</v>
      </c>
      <c r="G182" s="153" t="s">
        <v>2042</v>
      </c>
      <c r="H182" s="154">
        <v>2</v>
      </c>
      <c r="I182" s="155"/>
      <c r="J182" s="155">
        <f t="shared" si="40"/>
        <v>0</v>
      </c>
      <c r="K182" s="152" t="s">
        <v>5</v>
      </c>
      <c r="L182" s="35"/>
      <c r="M182" s="156" t="s">
        <v>5</v>
      </c>
      <c r="N182" s="157" t="s">
        <v>40</v>
      </c>
      <c r="O182" s="158">
        <v>0</v>
      </c>
      <c r="P182" s="158">
        <f t="shared" si="41"/>
        <v>0</v>
      </c>
      <c r="Q182" s="158">
        <v>0</v>
      </c>
      <c r="R182" s="158">
        <f t="shared" si="42"/>
        <v>0</v>
      </c>
      <c r="S182" s="158">
        <v>0</v>
      </c>
      <c r="T182" s="159">
        <f t="shared" si="43"/>
        <v>0</v>
      </c>
      <c r="AR182" s="21" t="s">
        <v>128</v>
      </c>
      <c r="AT182" s="21" t="s">
        <v>131</v>
      </c>
      <c r="AU182" s="21" t="s">
        <v>77</v>
      </c>
      <c r="AY182" s="21" t="s">
        <v>129</v>
      </c>
      <c r="BE182" s="160">
        <f t="shared" si="44"/>
        <v>0</v>
      </c>
      <c r="BF182" s="160">
        <f t="shared" si="45"/>
        <v>0</v>
      </c>
      <c r="BG182" s="160">
        <f t="shared" si="46"/>
        <v>0</v>
      </c>
      <c r="BH182" s="160">
        <f t="shared" si="47"/>
        <v>0</v>
      </c>
      <c r="BI182" s="160">
        <f t="shared" si="48"/>
        <v>0</v>
      </c>
      <c r="BJ182" s="21" t="s">
        <v>77</v>
      </c>
      <c r="BK182" s="160">
        <f t="shared" si="49"/>
        <v>0</v>
      </c>
      <c r="BL182" s="21" t="s">
        <v>128</v>
      </c>
      <c r="BM182" s="21" t="s">
        <v>1104</v>
      </c>
    </row>
    <row r="183" spans="2:65" s="1" customFormat="1" ht="25.5" customHeight="1">
      <c r="B183" s="149"/>
      <c r="C183" s="150" t="s">
        <v>69</v>
      </c>
      <c r="D183" s="150" t="s">
        <v>131</v>
      </c>
      <c r="E183" s="151" t="s">
        <v>2148</v>
      </c>
      <c r="F183" s="152" t="s">
        <v>2149</v>
      </c>
      <c r="G183" s="153" t="s">
        <v>2042</v>
      </c>
      <c r="H183" s="154">
        <v>1</v>
      </c>
      <c r="I183" s="155"/>
      <c r="J183" s="155">
        <f t="shared" si="40"/>
        <v>0</v>
      </c>
      <c r="K183" s="152" t="s">
        <v>5</v>
      </c>
      <c r="L183" s="35"/>
      <c r="M183" s="156" t="s">
        <v>5</v>
      </c>
      <c r="N183" s="157" t="s">
        <v>40</v>
      </c>
      <c r="O183" s="158">
        <v>0</v>
      </c>
      <c r="P183" s="158">
        <f t="shared" si="41"/>
        <v>0</v>
      </c>
      <c r="Q183" s="158">
        <v>0</v>
      </c>
      <c r="R183" s="158">
        <f t="shared" si="42"/>
        <v>0</v>
      </c>
      <c r="S183" s="158">
        <v>0</v>
      </c>
      <c r="T183" s="159">
        <f t="shared" si="43"/>
        <v>0</v>
      </c>
      <c r="AR183" s="21" t="s">
        <v>128</v>
      </c>
      <c r="AT183" s="21" t="s">
        <v>131</v>
      </c>
      <c r="AU183" s="21" t="s">
        <v>77</v>
      </c>
      <c r="AY183" s="21" t="s">
        <v>129</v>
      </c>
      <c r="BE183" s="160">
        <f t="shared" si="44"/>
        <v>0</v>
      </c>
      <c r="BF183" s="160">
        <f t="shared" si="45"/>
        <v>0</v>
      </c>
      <c r="BG183" s="160">
        <f t="shared" si="46"/>
        <v>0</v>
      </c>
      <c r="BH183" s="160">
        <f t="shared" si="47"/>
        <v>0</v>
      </c>
      <c r="BI183" s="160">
        <f t="shared" si="48"/>
        <v>0</v>
      </c>
      <c r="BJ183" s="21" t="s">
        <v>77</v>
      </c>
      <c r="BK183" s="160">
        <f t="shared" si="49"/>
        <v>0</v>
      </c>
      <c r="BL183" s="21" t="s">
        <v>128</v>
      </c>
      <c r="BM183" s="21" t="s">
        <v>1112</v>
      </c>
    </row>
    <row r="184" spans="2:65" s="1" customFormat="1" ht="16.5" customHeight="1">
      <c r="B184" s="149"/>
      <c r="C184" s="150" t="s">
        <v>69</v>
      </c>
      <c r="D184" s="150" t="s">
        <v>131</v>
      </c>
      <c r="E184" s="151" t="s">
        <v>2106</v>
      </c>
      <c r="F184" s="152" t="s">
        <v>2107</v>
      </c>
      <c r="G184" s="153" t="s">
        <v>2042</v>
      </c>
      <c r="H184" s="154">
        <v>2</v>
      </c>
      <c r="I184" s="155"/>
      <c r="J184" s="155">
        <f t="shared" si="40"/>
        <v>0</v>
      </c>
      <c r="K184" s="152" t="s">
        <v>5</v>
      </c>
      <c r="L184" s="35"/>
      <c r="M184" s="156" t="s">
        <v>5</v>
      </c>
      <c r="N184" s="157" t="s">
        <v>40</v>
      </c>
      <c r="O184" s="158">
        <v>0</v>
      </c>
      <c r="P184" s="158">
        <f t="shared" si="41"/>
        <v>0</v>
      </c>
      <c r="Q184" s="158">
        <v>0</v>
      </c>
      <c r="R184" s="158">
        <f t="shared" si="42"/>
        <v>0</v>
      </c>
      <c r="S184" s="158">
        <v>0</v>
      </c>
      <c r="T184" s="159">
        <f t="shared" si="43"/>
        <v>0</v>
      </c>
      <c r="AR184" s="21" t="s">
        <v>128</v>
      </c>
      <c r="AT184" s="21" t="s">
        <v>131</v>
      </c>
      <c r="AU184" s="21" t="s">
        <v>77</v>
      </c>
      <c r="AY184" s="21" t="s">
        <v>129</v>
      </c>
      <c r="BE184" s="160">
        <f t="shared" si="44"/>
        <v>0</v>
      </c>
      <c r="BF184" s="160">
        <f t="shared" si="45"/>
        <v>0</v>
      </c>
      <c r="BG184" s="160">
        <f t="shared" si="46"/>
        <v>0</v>
      </c>
      <c r="BH184" s="160">
        <f t="shared" si="47"/>
        <v>0</v>
      </c>
      <c r="BI184" s="160">
        <f t="shared" si="48"/>
        <v>0</v>
      </c>
      <c r="BJ184" s="21" t="s">
        <v>77</v>
      </c>
      <c r="BK184" s="160">
        <f t="shared" si="49"/>
        <v>0</v>
      </c>
      <c r="BL184" s="21" t="s">
        <v>128</v>
      </c>
      <c r="BM184" s="21" t="s">
        <v>1122</v>
      </c>
    </row>
    <row r="185" spans="2:65" s="1" customFormat="1" ht="16.5" customHeight="1">
      <c r="B185" s="149"/>
      <c r="C185" s="150" t="s">
        <v>69</v>
      </c>
      <c r="D185" s="150" t="s">
        <v>131</v>
      </c>
      <c r="E185" s="151" t="s">
        <v>2150</v>
      </c>
      <c r="F185" s="152" t="s">
        <v>2151</v>
      </c>
      <c r="G185" s="153" t="s">
        <v>2042</v>
      </c>
      <c r="H185" s="154">
        <v>1</v>
      </c>
      <c r="I185" s="155"/>
      <c r="J185" s="155">
        <f t="shared" si="40"/>
        <v>0</v>
      </c>
      <c r="K185" s="152" t="s">
        <v>5</v>
      </c>
      <c r="L185" s="35"/>
      <c r="M185" s="156" t="s">
        <v>5</v>
      </c>
      <c r="N185" s="157" t="s">
        <v>40</v>
      </c>
      <c r="O185" s="158">
        <v>0</v>
      </c>
      <c r="P185" s="158">
        <f t="shared" si="41"/>
        <v>0</v>
      </c>
      <c r="Q185" s="158">
        <v>0</v>
      </c>
      <c r="R185" s="158">
        <f t="shared" si="42"/>
        <v>0</v>
      </c>
      <c r="S185" s="158">
        <v>0</v>
      </c>
      <c r="T185" s="159">
        <f t="shared" si="43"/>
        <v>0</v>
      </c>
      <c r="AR185" s="21" t="s">
        <v>128</v>
      </c>
      <c r="AT185" s="21" t="s">
        <v>131</v>
      </c>
      <c r="AU185" s="21" t="s">
        <v>77</v>
      </c>
      <c r="AY185" s="21" t="s">
        <v>129</v>
      </c>
      <c r="BE185" s="160">
        <f t="shared" si="44"/>
        <v>0</v>
      </c>
      <c r="BF185" s="160">
        <f t="shared" si="45"/>
        <v>0</v>
      </c>
      <c r="BG185" s="160">
        <f t="shared" si="46"/>
        <v>0</v>
      </c>
      <c r="BH185" s="160">
        <f t="shared" si="47"/>
        <v>0</v>
      </c>
      <c r="BI185" s="160">
        <f t="shared" si="48"/>
        <v>0</v>
      </c>
      <c r="BJ185" s="21" t="s">
        <v>77</v>
      </c>
      <c r="BK185" s="160">
        <f t="shared" si="49"/>
        <v>0</v>
      </c>
      <c r="BL185" s="21" t="s">
        <v>128</v>
      </c>
      <c r="BM185" s="21" t="s">
        <v>1131</v>
      </c>
    </row>
    <row r="186" spans="2:65" s="1" customFormat="1" ht="16.5" customHeight="1">
      <c r="B186" s="149"/>
      <c r="C186" s="150" t="s">
        <v>69</v>
      </c>
      <c r="D186" s="150" t="s">
        <v>131</v>
      </c>
      <c r="E186" s="151" t="s">
        <v>2152</v>
      </c>
      <c r="F186" s="152" t="s">
        <v>2153</v>
      </c>
      <c r="G186" s="153" t="s">
        <v>2042</v>
      </c>
      <c r="H186" s="154">
        <v>25</v>
      </c>
      <c r="I186" s="155"/>
      <c r="J186" s="155">
        <f t="shared" si="40"/>
        <v>0</v>
      </c>
      <c r="K186" s="152" t="s">
        <v>5</v>
      </c>
      <c r="L186" s="35"/>
      <c r="M186" s="156" t="s">
        <v>5</v>
      </c>
      <c r="N186" s="157" t="s">
        <v>40</v>
      </c>
      <c r="O186" s="158">
        <v>0</v>
      </c>
      <c r="P186" s="158">
        <f t="shared" si="41"/>
        <v>0</v>
      </c>
      <c r="Q186" s="158">
        <v>0</v>
      </c>
      <c r="R186" s="158">
        <f t="shared" si="42"/>
        <v>0</v>
      </c>
      <c r="S186" s="158">
        <v>0</v>
      </c>
      <c r="T186" s="159">
        <f t="shared" si="43"/>
        <v>0</v>
      </c>
      <c r="AR186" s="21" t="s">
        <v>128</v>
      </c>
      <c r="AT186" s="21" t="s">
        <v>131</v>
      </c>
      <c r="AU186" s="21" t="s">
        <v>77</v>
      </c>
      <c r="AY186" s="21" t="s">
        <v>129</v>
      </c>
      <c r="BE186" s="160">
        <f t="shared" si="44"/>
        <v>0</v>
      </c>
      <c r="BF186" s="160">
        <f t="shared" si="45"/>
        <v>0</v>
      </c>
      <c r="BG186" s="160">
        <f t="shared" si="46"/>
        <v>0</v>
      </c>
      <c r="BH186" s="160">
        <f t="shared" si="47"/>
        <v>0</v>
      </c>
      <c r="BI186" s="160">
        <f t="shared" si="48"/>
        <v>0</v>
      </c>
      <c r="BJ186" s="21" t="s">
        <v>77</v>
      </c>
      <c r="BK186" s="160">
        <f t="shared" si="49"/>
        <v>0</v>
      </c>
      <c r="BL186" s="21" t="s">
        <v>128</v>
      </c>
      <c r="BM186" s="21" t="s">
        <v>1139</v>
      </c>
    </row>
    <row r="187" spans="2:65" s="1" customFormat="1" ht="16.5" customHeight="1">
      <c r="B187" s="149"/>
      <c r="C187" s="150" t="s">
        <v>69</v>
      </c>
      <c r="D187" s="150" t="s">
        <v>131</v>
      </c>
      <c r="E187" s="151" t="s">
        <v>2154</v>
      </c>
      <c r="F187" s="152" t="s">
        <v>2155</v>
      </c>
      <c r="G187" s="153" t="s">
        <v>2042</v>
      </c>
      <c r="H187" s="154">
        <v>3</v>
      </c>
      <c r="I187" s="155"/>
      <c r="J187" s="155">
        <f t="shared" si="40"/>
        <v>0</v>
      </c>
      <c r="K187" s="152" t="s">
        <v>5</v>
      </c>
      <c r="L187" s="35"/>
      <c r="M187" s="156" t="s">
        <v>5</v>
      </c>
      <c r="N187" s="157" t="s">
        <v>40</v>
      </c>
      <c r="O187" s="158">
        <v>0</v>
      </c>
      <c r="P187" s="158">
        <f t="shared" si="41"/>
        <v>0</v>
      </c>
      <c r="Q187" s="158">
        <v>0</v>
      </c>
      <c r="R187" s="158">
        <f t="shared" si="42"/>
        <v>0</v>
      </c>
      <c r="S187" s="158">
        <v>0</v>
      </c>
      <c r="T187" s="159">
        <f t="shared" si="43"/>
        <v>0</v>
      </c>
      <c r="AR187" s="21" t="s">
        <v>128</v>
      </c>
      <c r="AT187" s="21" t="s">
        <v>131</v>
      </c>
      <c r="AU187" s="21" t="s">
        <v>77</v>
      </c>
      <c r="AY187" s="21" t="s">
        <v>129</v>
      </c>
      <c r="BE187" s="160">
        <f t="shared" si="44"/>
        <v>0</v>
      </c>
      <c r="BF187" s="160">
        <f t="shared" si="45"/>
        <v>0</v>
      </c>
      <c r="BG187" s="160">
        <f t="shared" si="46"/>
        <v>0</v>
      </c>
      <c r="BH187" s="160">
        <f t="shared" si="47"/>
        <v>0</v>
      </c>
      <c r="BI187" s="160">
        <f t="shared" si="48"/>
        <v>0</v>
      </c>
      <c r="BJ187" s="21" t="s">
        <v>77</v>
      </c>
      <c r="BK187" s="160">
        <f t="shared" si="49"/>
        <v>0</v>
      </c>
      <c r="BL187" s="21" t="s">
        <v>128</v>
      </c>
      <c r="BM187" s="21" t="s">
        <v>1149</v>
      </c>
    </row>
    <row r="188" spans="2:65" s="1" customFormat="1" ht="16.5" customHeight="1">
      <c r="B188" s="149"/>
      <c r="C188" s="150" t="s">
        <v>69</v>
      </c>
      <c r="D188" s="150" t="s">
        <v>131</v>
      </c>
      <c r="E188" s="151" t="s">
        <v>2156</v>
      </c>
      <c r="F188" s="152" t="s">
        <v>2157</v>
      </c>
      <c r="G188" s="153" t="s">
        <v>187</v>
      </c>
      <c r="H188" s="154">
        <v>7.0000000000000007E-2</v>
      </c>
      <c r="I188" s="155"/>
      <c r="J188" s="155">
        <f t="shared" si="40"/>
        <v>0</v>
      </c>
      <c r="K188" s="152" t="s">
        <v>188</v>
      </c>
      <c r="L188" s="35"/>
      <c r="M188" s="156" t="s">
        <v>5</v>
      </c>
      <c r="N188" s="157" t="s">
        <v>40</v>
      </c>
      <c r="O188" s="158">
        <v>0</v>
      </c>
      <c r="P188" s="158">
        <f t="shared" si="41"/>
        <v>0</v>
      </c>
      <c r="Q188" s="158">
        <v>0</v>
      </c>
      <c r="R188" s="158">
        <f t="shared" si="42"/>
        <v>0</v>
      </c>
      <c r="S188" s="158">
        <v>0</v>
      </c>
      <c r="T188" s="159">
        <f t="shared" si="43"/>
        <v>0</v>
      </c>
      <c r="AR188" s="21" t="s">
        <v>128</v>
      </c>
      <c r="AT188" s="21" t="s">
        <v>131</v>
      </c>
      <c r="AU188" s="21" t="s">
        <v>77</v>
      </c>
      <c r="AY188" s="21" t="s">
        <v>129</v>
      </c>
      <c r="BE188" s="160">
        <f t="shared" si="44"/>
        <v>0</v>
      </c>
      <c r="BF188" s="160">
        <f t="shared" si="45"/>
        <v>0</v>
      </c>
      <c r="BG188" s="160">
        <f t="shared" si="46"/>
        <v>0</v>
      </c>
      <c r="BH188" s="160">
        <f t="shared" si="47"/>
        <v>0</v>
      </c>
      <c r="BI188" s="160">
        <f t="shared" si="48"/>
        <v>0</v>
      </c>
      <c r="BJ188" s="21" t="s">
        <v>77</v>
      </c>
      <c r="BK188" s="160">
        <f t="shared" si="49"/>
        <v>0</v>
      </c>
      <c r="BL188" s="21" t="s">
        <v>128</v>
      </c>
      <c r="BM188" s="21" t="s">
        <v>1162</v>
      </c>
    </row>
    <row r="189" spans="2:65" s="10" customFormat="1" ht="37.35" customHeight="1">
      <c r="B189" s="137"/>
      <c r="D189" s="138" t="s">
        <v>68</v>
      </c>
      <c r="E189" s="139" t="s">
        <v>2177</v>
      </c>
      <c r="F189" s="139" t="s">
        <v>2178</v>
      </c>
      <c r="J189" s="140">
        <f>BK189</f>
        <v>0</v>
      </c>
      <c r="L189" s="137"/>
      <c r="M189" s="141"/>
      <c r="N189" s="142"/>
      <c r="O189" s="142"/>
      <c r="P189" s="143">
        <f>SUM(P190:P198)</f>
        <v>0</v>
      </c>
      <c r="Q189" s="142"/>
      <c r="R189" s="143">
        <f>SUM(R190:R198)</f>
        <v>0</v>
      </c>
      <c r="S189" s="142"/>
      <c r="T189" s="144">
        <f>SUM(T190:T198)</f>
        <v>0</v>
      </c>
      <c r="AR189" s="138" t="s">
        <v>77</v>
      </c>
      <c r="AT189" s="145" t="s">
        <v>68</v>
      </c>
      <c r="AU189" s="145" t="s">
        <v>69</v>
      </c>
      <c r="AY189" s="138" t="s">
        <v>129</v>
      </c>
      <c r="BK189" s="146">
        <f>SUM(BK190:BK198)</f>
        <v>0</v>
      </c>
    </row>
    <row r="190" spans="2:65" s="1" customFormat="1" ht="16.5" customHeight="1">
      <c r="B190" s="149"/>
      <c r="C190" s="172" t="s">
        <v>69</v>
      </c>
      <c r="D190" s="172" t="s">
        <v>235</v>
      </c>
      <c r="E190" s="173" t="s">
        <v>2179</v>
      </c>
      <c r="F190" s="174" t="s">
        <v>2180</v>
      </c>
      <c r="G190" s="175" t="s">
        <v>2042</v>
      </c>
      <c r="H190" s="176">
        <v>1</v>
      </c>
      <c r="I190" s="177"/>
      <c r="J190" s="177">
        <f t="shared" ref="J190:J198" si="50">ROUND(I190*H190,2)</f>
        <v>0</v>
      </c>
      <c r="K190" s="174" t="s">
        <v>5</v>
      </c>
      <c r="L190" s="178"/>
      <c r="M190" s="179" t="s">
        <v>5</v>
      </c>
      <c r="N190" s="180" t="s">
        <v>40</v>
      </c>
      <c r="O190" s="158">
        <v>0</v>
      </c>
      <c r="P190" s="158">
        <f t="shared" ref="P190:P198" si="51">O190*H190</f>
        <v>0</v>
      </c>
      <c r="Q190" s="158">
        <v>0</v>
      </c>
      <c r="R190" s="158">
        <f t="shared" ref="R190:R198" si="52">Q190*H190</f>
        <v>0</v>
      </c>
      <c r="S190" s="158">
        <v>0</v>
      </c>
      <c r="T190" s="159">
        <f t="shared" ref="T190:T198" si="53">S190*H190</f>
        <v>0</v>
      </c>
      <c r="AR190" s="21" t="s">
        <v>221</v>
      </c>
      <c r="AT190" s="21" t="s">
        <v>235</v>
      </c>
      <c r="AU190" s="21" t="s">
        <v>77</v>
      </c>
      <c r="AY190" s="21" t="s">
        <v>129</v>
      </c>
      <c r="BE190" s="160">
        <f t="shared" ref="BE190:BE198" si="54">IF(N190="základní",J190,0)</f>
        <v>0</v>
      </c>
      <c r="BF190" s="160">
        <f t="shared" ref="BF190:BF198" si="55">IF(N190="snížená",J190,0)</f>
        <v>0</v>
      </c>
      <c r="BG190" s="160">
        <f t="shared" ref="BG190:BG198" si="56">IF(N190="zákl. přenesená",J190,0)</f>
        <v>0</v>
      </c>
      <c r="BH190" s="160">
        <f t="shared" ref="BH190:BH198" si="57">IF(N190="sníž. přenesená",J190,0)</f>
        <v>0</v>
      </c>
      <c r="BI190" s="160">
        <f t="shared" ref="BI190:BI198" si="58">IF(N190="nulová",J190,0)</f>
        <v>0</v>
      </c>
      <c r="BJ190" s="21" t="s">
        <v>77</v>
      </c>
      <c r="BK190" s="160">
        <f t="shared" ref="BK190:BK198" si="59">ROUND(I190*H190,2)</f>
        <v>0</v>
      </c>
      <c r="BL190" s="21" t="s">
        <v>128</v>
      </c>
      <c r="BM190" s="21" t="s">
        <v>1171</v>
      </c>
    </row>
    <row r="191" spans="2:65" s="1" customFormat="1" ht="16.5" customHeight="1">
      <c r="B191" s="149"/>
      <c r="C191" s="172" t="s">
        <v>69</v>
      </c>
      <c r="D191" s="172" t="s">
        <v>235</v>
      </c>
      <c r="E191" s="173" t="s">
        <v>2181</v>
      </c>
      <c r="F191" s="174" t="s">
        <v>2182</v>
      </c>
      <c r="G191" s="175" t="s">
        <v>2042</v>
      </c>
      <c r="H191" s="176">
        <v>1</v>
      </c>
      <c r="I191" s="177"/>
      <c r="J191" s="177">
        <f t="shared" si="50"/>
        <v>0</v>
      </c>
      <c r="K191" s="174" t="s">
        <v>5</v>
      </c>
      <c r="L191" s="178"/>
      <c r="M191" s="179" t="s">
        <v>5</v>
      </c>
      <c r="N191" s="180" t="s">
        <v>40</v>
      </c>
      <c r="O191" s="158">
        <v>0</v>
      </c>
      <c r="P191" s="158">
        <f t="shared" si="51"/>
        <v>0</v>
      </c>
      <c r="Q191" s="158">
        <v>0</v>
      </c>
      <c r="R191" s="158">
        <f t="shared" si="52"/>
        <v>0</v>
      </c>
      <c r="S191" s="158">
        <v>0</v>
      </c>
      <c r="T191" s="159">
        <f t="shared" si="53"/>
        <v>0</v>
      </c>
      <c r="AR191" s="21" t="s">
        <v>221</v>
      </c>
      <c r="AT191" s="21" t="s">
        <v>235</v>
      </c>
      <c r="AU191" s="21" t="s">
        <v>77</v>
      </c>
      <c r="AY191" s="21" t="s">
        <v>129</v>
      </c>
      <c r="BE191" s="160">
        <f t="shared" si="54"/>
        <v>0</v>
      </c>
      <c r="BF191" s="160">
        <f t="shared" si="55"/>
        <v>0</v>
      </c>
      <c r="BG191" s="160">
        <f t="shared" si="56"/>
        <v>0</v>
      </c>
      <c r="BH191" s="160">
        <f t="shared" si="57"/>
        <v>0</v>
      </c>
      <c r="BI191" s="160">
        <f t="shared" si="58"/>
        <v>0</v>
      </c>
      <c r="BJ191" s="21" t="s">
        <v>77</v>
      </c>
      <c r="BK191" s="160">
        <f t="shared" si="59"/>
        <v>0</v>
      </c>
      <c r="BL191" s="21" t="s">
        <v>128</v>
      </c>
      <c r="BM191" s="21" t="s">
        <v>1181</v>
      </c>
    </row>
    <row r="192" spans="2:65" s="1" customFormat="1" ht="16.5" customHeight="1">
      <c r="B192" s="149"/>
      <c r="C192" s="172" t="s">
        <v>69</v>
      </c>
      <c r="D192" s="172" t="s">
        <v>235</v>
      </c>
      <c r="E192" s="173" t="s">
        <v>2183</v>
      </c>
      <c r="F192" s="174" t="s">
        <v>2184</v>
      </c>
      <c r="G192" s="175" t="s">
        <v>2042</v>
      </c>
      <c r="H192" s="176">
        <v>1</v>
      </c>
      <c r="I192" s="177"/>
      <c r="J192" s="177">
        <f t="shared" si="50"/>
        <v>0</v>
      </c>
      <c r="K192" s="174" t="s">
        <v>5</v>
      </c>
      <c r="L192" s="178"/>
      <c r="M192" s="179" t="s">
        <v>5</v>
      </c>
      <c r="N192" s="180" t="s">
        <v>40</v>
      </c>
      <c r="O192" s="158">
        <v>0</v>
      </c>
      <c r="P192" s="158">
        <f t="shared" si="51"/>
        <v>0</v>
      </c>
      <c r="Q192" s="158">
        <v>0</v>
      </c>
      <c r="R192" s="158">
        <f t="shared" si="52"/>
        <v>0</v>
      </c>
      <c r="S192" s="158">
        <v>0</v>
      </c>
      <c r="T192" s="159">
        <f t="shared" si="53"/>
        <v>0</v>
      </c>
      <c r="AR192" s="21" t="s">
        <v>221</v>
      </c>
      <c r="AT192" s="21" t="s">
        <v>235</v>
      </c>
      <c r="AU192" s="21" t="s">
        <v>77</v>
      </c>
      <c r="AY192" s="21" t="s">
        <v>129</v>
      </c>
      <c r="BE192" s="160">
        <f t="shared" si="54"/>
        <v>0</v>
      </c>
      <c r="BF192" s="160">
        <f t="shared" si="55"/>
        <v>0</v>
      </c>
      <c r="BG192" s="160">
        <f t="shared" si="56"/>
        <v>0</v>
      </c>
      <c r="BH192" s="160">
        <f t="shared" si="57"/>
        <v>0</v>
      </c>
      <c r="BI192" s="160">
        <f t="shared" si="58"/>
        <v>0</v>
      </c>
      <c r="BJ192" s="21" t="s">
        <v>77</v>
      </c>
      <c r="BK192" s="160">
        <f t="shared" si="59"/>
        <v>0</v>
      </c>
      <c r="BL192" s="21" t="s">
        <v>128</v>
      </c>
      <c r="BM192" s="21" t="s">
        <v>1192</v>
      </c>
    </row>
    <row r="193" spans="2:65" s="1" customFormat="1" ht="16.5" customHeight="1">
      <c r="B193" s="149"/>
      <c r="C193" s="172" t="s">
        <v>69</v>
      </c>
      <c r="D193" s="172" t="s">
        <v>235</v>
      </c>
      <c r="E193" s="173" t="s">
        <v>2185</v>
      </c>
      <c r="F193" s="174" t="s">
        <v>2186</v>
      </c>
      <c r="G193" s="175" t="s">
        <v>2042</v>
      </c>
      <c r="H193" s="176">
        <v>2</v>
      </c>
      <c r="I193" s="177"/>
      <c r="J193" s="177">
        <f t="shared" si="50"/>
        <v>0</v>
      </c>
      <c r="K193" s="174" t="s">
        <v>5</v>
      </c>
      <c r="L193" s="178"/>
      <c r="M193" s="179" t="s">
        <v>5</v>
      </c>
      <c r="N193" s="180" t="s">
        <v>40</v>
      </c>
      <c r="O193" s="158">
        <v>0</v>
      </c>
      <c r="P193" s="158">
        <f t="shared" si="51"/>
        <v>0</v>
      </c>
      <c r="Q193" s="158">
        <v>0</v>
      </c>
      <c r="R193" s="158">
        <f t="shared" si="52"/>
        <v>0</v>
      </c>
      <c r="S193" s="158">
        <v>0</v>
      </c>
      <c r="T193" s="159">
        <f t="shared" si="53"/>
        <v>0</v>
      </c>
      <c r="AR193" s="21" t="s">
        <v>221</v>
      </c>
      <c r="AT193" s="21" t="s">
        <v>235</v>
      </c>
      <c r="AU193" s="21" t="s">
        <v>77</v>
      </c>
      <c r="AY193" s="21" t="s">
        <v>129</v>
      </c>
      <c r="BE193" s="160">
        <f t="shared" si="54"/>
        <v>0</v>
      </c>
      <c r="BF193" s="160">
        <f t="shared" si="55"/>
        <v>0</v>
      </c>
      <c r="BG193" s="160">
        <f t="shared" si="56"/>
        <v>0</v>
      </c>
      <c r="BH193" s="160">
        <f t="shared" si="57"/>
        <v>0</v>
      </c>
      <c r="BI193" s="160">
        <f t="shared" si="58"/>
        <v>0</v>
      </c>
      <c r="BJ193" s="21" t="s">
        <v>77</v>
      </c>
      <c r="BK193" s="160">
        <f t="shared" si="59"/>
        <v>0</v>
      </c>
      <c r="BL193" s="21" t="s">
        <v>128</v>
      </c>
      <c r="BM193" s="21" t="s">
        <v>1203</v>
      </c>
    </row>
    <row r="194" spans="2:65" s="1" customFormat="1" ht="16.5" customHeight="1">
      <c r="B194" s="149"/>
      <c r="C194" s="172" t="s">
        <v>69</v>
      </c>
      <c r="D194" s="172" t="s">
        <v>235</v>
      </c>
      <c r="E194" s="173" t="s">
        <v>2187</v>
      </c>
      <c r="F194" s="174" t="s">
        <v>2188</v>
      </c>
      <c r="G194" s="175" t="s">
        <v>2042</v>
      </c>
      <c r="H194" s="176">
        <v>1</v>
      </c>
      <c r="I194" s="177"/>
      <c r="J194" s="177">
        <f t="shared" si="50"/>
        <v>0</v>
      </c>
      <c r="K194" s="174" t="s">
        <v>5</v>
      </c>
      <c r="L194" s="178"/>
      <c r="M194" s="179" t="s">
        <v>5</v>
      </c>
      <c r="N194" s="180" t="s">
        <v>40</v>
      </c>
      <c r="O194" s="158">
        <v>0</v>
      </c>
      <c r="P194" s="158">
        <f t="shared" si="51"/>
        <v>0</v>
      </c>
      <c r="Q194" s="158">
        <v>0</v>
      </c>
      <c r="R194" s="158">
        <f t="shared" si="52"/>
        <v>0</v>
      </c>
      <c r="S194" s="158">
        <v>0</v>
      </c>
      <c r="T194" s="159">
        <f t="shared" si="53"/>
        <v>0</v>
      </c>
      <c r="AR194" s="21" t="s">
        <v>221</v>
      </c>
      <c r="AT194" s="21" t="s">
        <v>235</v>
      </c>
      <c r="AU194" s="21" t="s">
        <v>77</v>
      </c>
      <c r="AY194" s="21" t="s">
        <v>129</v>
      </c>
      <c r="BE194" s="160">
        <f t="shared" si="54"/>
        <v>0</v>
      </c>
      <c r="BF194" s="160">
        <f t="shared" si="55"/>
        <v>0</v>
      </c>
      <c r="BG194" s="160">
        <f t="shared" si="56"/>
        <v>0</v>
      </c>
      <c r="BH194" s="160">
        <f t="shared" si="57"/>
        <v>0</v>
      </c>
      <c r="BI194" s="160">
        <f t="shared" si="58"/>
        <v>0</v>
      </c>
      <c r="BJ194" s="21" t="s">
        <v>77</v>
      </c>
      <c r="BK194" s="160">
        <f t="shared" si="59"/>
        <v>0</v>
      </c>
      <c r="BL194" s="21" t="s">
        <v>128</v>
      </c>
      <c r="BM194" s="21" t="s">
        <v>1224</v>
      </c>
    </row>
    <row r="195" spans="2:65" s="1" customFormat="1" ht="16.5" customHeight="1">
      <c r="B195" s="149"/>
      <c r="C195" s="150" t="s">
        <v>69</v>
      </c>
      <c r="D195" s="150" t="s">
        <v>131</v>
      </c>
      <c r="E195" s="151" t="s">
        <v>2189</v>
      </c>
      <c r="F195" s="152" t="s">
        <v>2190</v>
      </c>
      <c r="G195" s="153" t="s">
        <v>2042</v>
      </c>
      <c r="H195" s="154">
        <v>4</v>
      </c>
      <c r="I195" s="155"/>
      <c r="J195" s="155">
        <f t="shared" si="50"/>
        <v>0</v>
      </c>
      <c r="K195" s="152" t="s">
        <v>5</v>
      </c>
      <c r="L195" s="35"/>
      <c r="M195" s="156" t="s">
        <v>5</v>
      </c>
      <c r="N195" s="157" t="s">
        <v>40</v>
      </c>
      <c r="O195" s="158">
        <v>0</v>
      </c>
      <c r="P195" s="158">
        <f t="shared" si="51"/>
        <v>0</v>
      </c>
      <c r="Q195" s="158">
        <v>0</v>
      </c>
      <c r="R195" s="158">
        <f t="shared" si="52"/>
        <v>0</v>
      </c>
      <c r="S195" s="158">
        <v>0</v>
      </c>
      <c r="T195" s="159">
        <f t="shared" si="53"/>
        <v>0</v>
      </c>
      <c r="AR195" s="21" t="s">
        <v>128</v>
      </c>
      <c r="AT195" s="21" t="s">
        <v>131</v>
      </c>
      <c r="AU195" s="21" t="s">
        <v>77</v>
      </c>
      <c r="AY195" s="21" t="s">
        <v>129</v>
      </c>
      <c r="BE195" s="160">
        <f t="shared" si="54"/>
        <v>0</v>
      </c>
      <c r="BF195" s="160">
        <f t="shared" si="55"/>
        <v>0</v>
      </c>
      <c r="BG195" s="160">
        <f t="shared" si="56"/>
        <v>0</v>
      </c>
      <c r="BH195" s="160">
        <f t="shared" si="57"/>
        <v>0</v>
      </c>
      <c r="BI195" s="160">
        <f t="shared" si="58"/>
        <v>0</v>
      </c>
      <c r="BJ195" s="21" t="s">
        <v>77</v>
      </c>
      <c r="BK195" s="160">
        <f t="shared" si="59"/>
        <v>0</v>
      </c>
      <c r="BL195" s="21" t="s">
        <v>128</v>
      </c>
      <c r="BM195" s="21" t="s">
        <v>1233</v>
      </c>
    </row>
    <row r="196" spans="2:65" s="1" customFormat="1" ht="16.5" customHeight="1">
      <c r="B196" s="149"/>
      <c r="C196" s="150" t="s">
        <v>69</v>
      </c>
      <c r="D196" s="150" t="s">
        <v>131</v>
      </c>
      <c r="E196" s="151" t="s">
        <v>2150</v>
      </c>
      <c r="F196" s="152" t="s">
        <v>2151</v>
      </c>
      <c r="G196" s="153" t="s">
        <v>2042</v>
      </c>
      <c r="H196" s="154">
        <v>1</v>
      </c>
      <c r="I196" s="155"/>
      <c r="J196" s="155">
        <f t="shared" si="50"/>
        <v>0</v>
      </c>
      <c r="K196" s="152" t="s">
        <v>5</v>
      </c>
      <c r="L196" s="35"/>
      <c r="M196" s="156" t="s">
        <v>5</v>
      </c>
      <c r="N196" s="157" t="s">
        <v>40</v>
      </c>
      <c r="O196" s="158">
        <v>0</v>
      </c>
      <c r="P196" s="158">
        <f t="shared" si="51"/>
        <v>0</v>
      </c>
      <c r="Q196" s="158">
        <v>0</v>
      </c>
      <c r="R196" s="158">
        <f t="shared" si="52"/>
        <v>0</v>
      </c>
      <c r="S196" s="158">
        <v>0</v>
      </c>
      <c r="T196" s="159">
        <f t="shared" si="53"/>
        <v>0</v>
      </c>
      <c r="AR196" s="21" t="s">
        <v>128</v>
      </c>
      <c r="AT196" s="21" t="s">
        <v>131</v>
      </c>
      <c r="AU196" s="21" t="s">
        <v>77</v>
      </c>
      <c r="AY196" s="21" t="s">
        <v>129</v>
      </c>
      <c r="BE196" s="160">
        <f t="shared" si="54"/>
        <v>0</v>
      </c>
      <c r="BF196" s="160">
        <f t="shared" si="55"/>
        <v>0</v>
      </c>
      <c r="BG196" s="160">
        <f t="shared" si="56"/>
        <v>0</v>
      </c>
      <c r="BH196" s="160">
        <f t="shared" si="57"/>
        <v>0</v>
      </c>
      <c r="BI196" s="160">
        <f t="shared" si="58"/>
        <v>0</v>
      </c>
      <c r="BJ196" s="21" t="s">
        <v>77</v>
      </c>
      <c r="BK196" s="160">
        <f t="shared" si="59"/>
        <v>0</v>
      </c>
      <c r="BL196" s="21" t="s">
        <v>128</v>
      </c>
      <c r="BM196" s="21" t="s">
        <v>1253</v>
      </c>
    </row>
    <row r="197" spans="2:65" s="1" customFormat="1" ht="16.5" customHeight="1">
      <c r="B197" s="149"/>
      <c r="C197" s="150" t="s">
        <v>69</v>
      </c>
      <c r="D197" s="150" t="s">
        <v>131</v>
      </c>
      <c r="E197" s="151" t="s">
        <v>2191</v>
      </c>
      <c r="F197" s="152" t="s">
        <v>2192</v>
      </c>
      <c r="G197" s="153" t="s">
        <v>2042</v>
      </c>
      <c r="H197" s="154">
        <v>1</v>
      </c>
      <c r="I197" s="155"/>
      <c r="J197" s="155">
        <f t="shared" si="50"/>
        <v>0</v>
      </c>
      <c r="K197" s="152" t="s">
        <v>5</v>
      </c>
      <c r="L197" s="35"/>
      <c r="M197" s="156" t="s">
        <v>5</v>
      </c>
      <c r="N197" s="157" t="s">
        <v>40</v>
      </c>
      <c r="O197" s="158">
        <v>0</v>
      </c>
      <c r="P197" s="158">
        <f t="shared" si="51"/>
        <v>0</v>
      </c>
      <c r="Q197" s="158">
        <v>0</v>
      </c>
      <c r="R197" s="158">
        <f t="shared" si="52"/>
        <v>0</v>
      </c>
      <c r="S197" s="158">
        <v>0</v>
      </c>
      <c r="T197" s="159">
        <f t="shared" si="53"/>
        <v>0</v>
      </c>
      <c r="AR197" s="21" t="s">
        <v>128</v>
      </c>
      <c r="AT197" s="21" t="s">
        <v>131</v>
      </c>
      <c r="AU197" s="21" t="s">
        <v>77</v>
      </c>
      <c r="AY197" s="21" t="s">
        <v>129</v>
      </c>
      <c r="BE197" s="160">
        <f t="shared" si="54"/>
        <v>0</v>
      </c>
      <c r="BF197" s="160">
        <f t="shared" si="55"/>
        <v>0</v>
      </c>
      <c r="BG197" s="160">
        <f t="shared" si="56"/>
        <v>0</v>
      </c>
      <c r="BH197" s="160">
        <f t="shared" si="57"/>
        <v>0</v>
      </c>
      <c r="BI197" s="160">
        <f t="shared" si="58"/>
        <v>0</v>
      </c>
      <c r="BJ197" s="21" t="s">
        <v>77</v>
      </c>
      <c r="BK197" s="160">
        <f t="shared" si="59"/>
        <v>0</v>
      </c>
      <c r="BL197" s="21" t="s">
        <v>128</v>
      </c>
      <c r="BM197" s="21" t="s">
        <v>1264</v>
      </c>
    </row>
    <row r="198" spans="2:65" s="1" customFormat="1" ht="25.5" customHeight="1">
      <c r="B198" s="149"/>
      <c r="C198" s="150" t="s">
        <v>69</v>
      </c>
      <c r="D198" s="150" t="s">
        <v>131</v>
      </c>
      <c r="E198" s="151" t="s">
        <v>2193</v>
      </c>
      <c r="F198" s="152" t="s">
        <v>2194</v>
      </c>
      <c r="G198" s="153" t="s">
        <v>2042</v>
      </c>
      <c r="H198" s="154">
        <v>1</v>
      </c>
      <c r="I198" s="155"/>
      <c r="J198" s="155">
        <f t="shared" si="50"/>
        <v>0</v>
      </c>
      <c r="K198" s="152" t="s">
        <v>5</v>
      </c>
      <c r="L198" s="35"/>
      <c r="M198" s="156" t="s">
        <v>5</v>
      </c>
      <c r="N198" s="157" t="s">
        <v>40</v>
      </c>
      <c r="O198" s="158">
        <v>0</v>
      </c>
      <c r="P198" s="158">
        <f t="shared" si="51"/>
        <v>0</v>
      </c>
      <c r="Q198" s="158">
        <v>0</v>
      </c>
      <c r="R198" s="158">
        <f t="shared" si="52"/>
        <v>0</v>
      </c>
      <c r="S198" s="158">
        <v>0</v>
      </c>
      <c r="T198" s="159">
        <f t="shared" si="53"/>
        <v>0</v>
      </c>
      <c r="AR198" s="21" t="s">
        <v>128</v>
      </c>
      <c r="AT198" s="21" t="s">
        <v>131</v>
      </c>
      <c r="AU198" s="21" t="s">
        <v>77</v>
      </c>
      <c r="AY198" s="21" t="s">
        <v>129</v>
      </c>
      <c r="BE198" s="160">
        <f t="shared" si="54"/>
        <v>0</v>
      </c>
      <c r="BF198" s="160">
        <f t="shared" si="55"/>
        <v>0</v>
      </c>
      <c r="BG198" s="160">
        <f t="shared" si="56"/>
        <v>0</v>
      </c>
      <c r="BH198" s="160">
        <f t="shared" si="57"/>
        <v>0</v>
      </c>
      <c r="BI198" s="160">
        <f t="shared" si="58"/>
        <v>0</v>
      </c>
      <c r="BJ198" s="21" t="s">
        <v>77</v>
      </c>
      <c r="BK198" s="160">
        <f t="shared" si="59"/>
        <v>0</v>
      </c>
      <c r="BL198" s="21" t="s">
        <v>128</v>
      </c>
      <c r="BM198" s="21" t="s">
        <v>1277</v>
      </c>
    </row>
    <row r="199" spans="2:65" s="10" customFormat="1" ht="37.35" customHeight="1">
      <c r="B199" s="137"/>
      <c r="D199" s="138" t="s">
        <v>68</v>
      </c>
      <c r="E199" s="139" t="s">
        <v>2195</v>
      </c>
      <c r="F199" s="139" t="s">
        <v>2196</v>
      </c>
      <c r="J199" s="140">
        <f>BK199</f>
        <v>0</v>
      </c>
      <c r="L199" s="137"/>
      <c r="M199" s="141"/>
      <c r="N199" s="142"/>
      <c r="O199" s="142"/>
      <c r="P199" s="143">
        <f>SUM(P200:P207)</f>
        <v>0</v>
      </c>
      <c r="Q199" s="142"/>
      <c r="R199" s="143">
        <f>SUM(R200:R207)</f>
        <v>0</v>
      </c>
      <c r="S199" s="142"/>
      <c r="T199" s="144">
        <f>SUM(T200:T207)</f>
        <v>0</v>
      </c>
      <c r="AR199" s="138" t="s">
        <v>77</v>
      </c>
      <c r="AT199" s="145" t="s">
        <v>68</v>
      </c>
      <c r="AU199" s="145" t="s">
        <v>69</v>
      </c>
      <c r="AY199" s="138" t="s">
        <v>129</v>
      </c>
      <c r="BK199" s="146">
        <f>SUM(BK200:BK207)</f>
        <v>0</v>
      </c>
    </row>
    <row r="200" spans="2:65" s="1" customFormat="1" ht="16.5" customHeight="1">
      <c r="B200" s="149"/>
      <c r="C200" s="172" t="s">
        <v>69</v>
      </c>
      <c r="D200" s="172" t="s">
        <v>235</v>
      </c>
      <c r="E200" s="173" t="s">
        <v>2197</v>
      </c>
      <c r="F200" s="174" t="s">
        <v>2180</v>
      </c>
      <c r="G200" s="175" t="s">
        <v>2042</v>
      </c>
      <c r="H200" s="176">
        <v>1</v>
      </c>
      <c r="I200" s="177"/>
      <c r="J200" s="177">
        <f t="shared" ref="J200:J207" si="60">ROUND(I200*H200,2)</f>
        <v>0</v>
      </c>
      <c r="K200" s="174" t="s">
        <v>5</v>
      </c>
      <c r="L200" s="178"/>
      <c r="M200" s="179" t="s">
        <v>5</v>
      </c>
      <c r="N200" s="180" t="s">
        <v>40</v>
      </c>
      <c r="O200" s="158">
        <v>0</v>
      </c>
      <c r="P200" s="158">
        <f t="shared" ref="P200:P207" si="61">O200*H200</f>
        <v>0</v>
      </c>
      <c r="Q200" s="158">
        <v>0</v>
      </c>
      <c r="R200" s="158">
        <f t="shared" ref="R200:R207" si="62">Q200*H200</f>
        <v>0</v>
      </c>
      <c r="S200" s="158">
        <v>0</v>
      </c>
      <c r="T200" s="159">
        <f t="shared" ref="T200:T207" si="63">S200*H200</f>
        <v>0</v>
      </c>
      <c r="AR200" s="21" t="s">
        <v>221</v>
      </c>
      <c r="AT200" s="21" t="s">
        <v>235</v>
      </c>
      <c r="AU200" s="21" t="s">
        <v>77</v>
      </c>
      <c r="AY200" s="21" t="s">
        <v>129</v>
      </c>
      <c r="BE200" s="160">
        <f t="shared" ref="BE200:BE207" si="64">IF(N200="základní",J200,0)</f>
        <v>0</v>
      </c>
      <c r="BF200" s="160">
        <f t="shared" ref="BF200:BF207" si="65">IF(N200="snížená",J200,0)</f>
        <v>0</v>
      </c>
      <c r="BG200" s="160">
        <f t="shared" ref="BG200:BG207" si="66">IF(N200="zákl. přenesená",J200,0)</f>
        <v>0</v>
      </c>
      <c r="BH200" s="160">
        <f t="shared" ref="BH200:BH207" si="67">IF(N200="sníž. přenesená",J200,0)</f>
        <v>0</v>
      </c>
      <c r="BI200" s="160">
        <f t="shared" ref="BI200:BI207" si="68">IF(N200="nulová",J200,0)</f>
        <v>0</v>
      </c>
      <c r="BJ200" s="21" t="s">
        <v>77</v>
      </c>
      <c r="BK200" s="160">
        <f t="shared" ref="BK200:BK207" si="69">ROUND(I200*H200,2)</f>
        <v>0</v>
      </c>
      <c r="BL200" s="21" t="s">
        <v>128</v>
      </c>
      <c r="BM200" s="21" t="s">
        <v>1288</v>
      </c>
    </row>
    <row r="201" spans="2:65" s="1" customFormat="1" ht="16.5" customHeight="1">
      <c r="B201" s="149"/>
      <c r="C201" s="172" t="s">
        <v>69</v>
      </c>
      <c r="D201" s="172" t="s">
        <v>235</v>
      </c>
      <c r="E201" s="173" t="s">
        <v>2198</v>
      </c>
      <c r="F201" s="174" t="s">
        <v>2184</v>
      </c>
      <c r="G201" s="175" t="s">
        <v>2042</v>
      </c>
      <c r="H201" s="176">
        <v>1</v>
      </c>
      <c r="I201" s="177"/>
      <c r="J201" s="177">
        <f t="shared" si="60"/>
        <v>0</v>
      </c>
      <c r="K201" s="174" t="s">
        <v>5</v>
      </c>
      <c r="L201" s="178"/>
      <c r="M201" s="179" t="s">
        <v>5</v>
      </c>
      <c r="N201" s="180" t="s">
        <v>40</v>
      </c>
      <c r="O201" s="158">
        <v>0</v>
      </c>
      <c r="P201" s="158">
        <f t="shared" si="61"/>
        <v>0</v>
      </c>
      <c r="Q201" s="158">
        <v>0</v>
      </c>
      <c r="R201" s="158">
        <f t="shared" si="62"/>
        <v>0</v>
      </c>
      <c r="S201" s="158">
        <v>0</v>
      </c>
      <c r="T201" s="159">
        <f t="shared" si="63"/>
        <v>0</v>
      </c>
      <c r="AR201" s="21" t="s">
        <v>221</v>
      </c>
      <c r="AT201" s="21" t="s">
        <v>235</v>
      </c>
      <c r="AU201" s="21" t="s">
        <v>77</v>
      </c>
      <c r="AY201" s="21" t="s">
        <v>129</v>
      </c>
      <c r="BE201" s="160">
        <f t="shared" si="64"/>
        <v>0</v>
      </c>
      <c r="BF201" s="160">
        <f t="shared" si="65"/>
        <v>0</v>
      </c>
      <c r="BG201" s="160">
        <f t="shared" si="66"/>
        <v>0</v>
      </c>
      <c r="BH201" s="160">
        <f t="shared" si="67"/>
        <v>0</v>
      </c>
      <c r="BI201" s="160">
        <f t="shared" si="68"/>
        <v>0</v>
      </c>
      <c r="BJ201" s="21" t="s">
        <v>77</v>
      </c>
      <c r="BK201" s="160">
        <f t="shared" si="69"/>
        <v>0</v>
      </c>
      <c r="BL201" s="21" t="s">
        <v>128</v>
      </c>
      <c r="BM201" s="21" t="s">
        <v>1296</v>
      </c>
    </row>
    <row r="202" spans="2:65" s="1" customFormat="1" ht="16.5" customHeight="1">
      <c r="B202" s="149"/>
      <c r="C202" s="172" t="s">
        <v>69</v>
      </c>
      <c r="D202" s="172" t="s">
        <v>235</v>
      </c>
      <c r="E202" s="173" t="s">
        <v>2199</v>
      </c>
      <c r="F202" s="174" t="s">
        <v>2186</v>
      </c>
      <c r="G202" s="175" t="s">
        <v>2042</v>
      </c>
      <c r="H202" s="176">
        <v>2</v>
      </c>
      <c r="I202" s="177"/>
      <c r="J202" s="177">
        <f t="shared" si="60"/>
        <v>0</v>
      </c>
      <c r="K202" s="174" t="s">
        <v>5</v>
      </c>
      <c r="L202" s="178"/>
      <c r="M202" s="179" t="s">
        <v>5</v>
      </c>
      <c r="N202" s="180" t="s">
        <v>40</v>
      </c>
      <c r="O202" s="158">
        <v>0</v>
      </c>
      <c r="P202" s="158">
        <f t="shared" si="61"/>
        <v>0</v>
      </c>
      <c r="Q202" s="158">
        <v>0</v>
      </c>
      <c r="R202" s="158">
        <f t="shared" si="62"/>
        <v>0</v>
      </c>
      <c r="S202" s="158">
        <v>0</v>
      </c>
      <c r="T202" s="159">
        <f t="shared" si="63"/>
        <v>0</v>
      </c>
      <c r="AR202" s="21" t="s">
        <v>221</v>
      </c>
      <c r="AT202" s="21" t="s">
        <v>235</v>
      </c>
      <c r="AU202" s="21" t="s">
        <v>77</v>
      </c>
      <c r="AY202" s="21" t="s">
        <v>129</v>
      </c>
      <c r="BE202" s="160">
        <f t="shared" si="64"/>
        <v>0</v>
      </c>
      <c r="BF202" s="160">
        <f t="shared" si="65"/>
        <v>0</v>
      </c>
      <c r="BG202" s="160">
        <f t="shared" si="66"/>
        <v>0</v>
      </c>
      <c r="BH202" s="160">
        <f t="shared" si="67"/>
        <v>0</v>
      </c>
      <c r="BI202" s="160">
        <f t="shared" si="68"/>
        <v>0</v>
      </c>
      <c r="BJ202" s="21" t="s">
        <v>77</v>
      </c>
      <c r="BK202" s="160">
        <f t="shared" si="69"/>
        <v>0</v>
      </c>
      <c r="BL202" s="21" t="s">
        <v>128</v>
      </c>
      <c r="BM202" s="21" t="s">
        <v>1306</v>
      </c>
    </row>
    <row r="203" spans="2:65" s="1" customFormat="1" ht="16.5" customHeight="1">
      <c r="B203" s="149"/>
      <c r="C203" s="172" t="s">
        <v>69</v>
      </c>
      <c r="D203" s="172" t="s">
        <v>235</v>
      </c>
      <c r="E203" s="173" t="s">
        <v>2200</v>
      </c>
      <c r="F203" s="174" t="s">
        <v>2188</v>
      </c>
      <c r="G203" s="175" t="s">
        <v>2042</v>
      </c>
      <c r="H203" s="176">
        <v>1</v>
      </c>
      <c r="I203" s="177"/>
      <c r="J203" s="177">
        <f t="shared" si="60"/>
        <v>0</v>
      </c>
      <c r="K203" s="174" t="s">
        <v>5</v>
      </c>
      <c r="L203" s="178"/>
      <c r="M203" s="179" t="s">
        <v>5</v>
      </c>
      <c r="N203" s="180" t="s">
        <v>40</v>
      </c>
      <c r="O203" s="158">
        <v>0</v>
      </c>
      <c r="P203" s="158">
        <f t="shared" si="61"/>
        <v>0</v>
      </c>
      <c r="Q203" s="158">
        <v>0</v>
      </c>
      <c r="R203" s="158">
        <f t="shared" si="62"/>
        <v>0</v>
      </c>
      <c r="S203" s="158">
        <v>0</v>
      </c>
      <c r="T203" s="159">
        <f t="shared" si="63"/>
        <v>0</v>
      </c>
      <c r="AR203" s="21" t="s">
        <v>221</v>
      </c>
      <c r="AT203" s="21" t="s">
        <v>235</v>
      </c>
      <c r="AU203" s="21" t="s">
        <v>77</v>
      </c>
      <c r="AY203" s="21" t="s">
        <v>129</v>
      </c>
      <c r="BE203" s="160">
        <f t="shared" si="64"/>
        <v>0</v>
      </c>
      <c r="BF203" s="160">
        <f t="shared" si="65"/>
        <v>0</v>
      </c>
      <c r="BG203" s="160">
        <f t="shared" si="66"/>
        <v>0</v>
      </c>
      <c r="BH203" s="160">
        <f t="shared" si="67"/>
        <v>0</v>
      </c>
      <c r="BI203" s="160">
        <f t="shared" si="68"/>
        <v>0</v>
      </c>
      <c r="BJ203" s="21" t="s">
        <v>77</v>
      </c>
      <c r="BK203" s="160">
        <f t="shared" si="69"/>
        <v>0</v>
      </c>
      <c r="BL203" s="21" t="s">
        <v>128</v>
      </c>
      <c r="BM203" s="21" t="s">
        <v>1314</v>
      </c>
    </row>
    <row r="204" spans="2:65" s="1" customFormat="1" ht="16.5" customHeight="1">
      <c r="B204" s="149"/>
      <c r="C204" s="150" t="s">
        <v>69</v>
      </c>
      <c r="D204" s="150" t="s">
        <v>131</v>
      </c>
      <c r="E204" s="151" t="s">
        <v>2189</v>
      </c>
      <c r="F204" s="152" t="s">
        <v>2190</v>
      </c>
      <c r="G204" s="153" t="s">
        <v>2042</v>
      </c>
      <c r="H204" s="154">
        <v>3</v>
      </c>
      <c r="I204" s="155"/>
      <c r="J204" s="155">
        <f t="shared" si="60"/>
        <v>0</v>
      </c>
      <c r="K204" s="152" t="s">
        <v>5</v>
      </c>
      <c r="L204" s="35"/>
      <c r="M204" s="156" t="s">
        <v>5</v>
      </c>
      <c r="N204" s="157" t="s">
        <v>40</v>
      </c>
      <c r="O204" s="158">
        <v>0</v>
      </c>
      <c r="P204" s="158">
        <f t="shared" si="61"/>
        <v>0</v>
      </c>
      <c r="Q204" s="158">
        <v>0</v>
      </c>
      <c r="R204" s="158">
        <f t="shared" si="62"/>
        <v>0</v>
      </c>
      <c r="S204" s="158">
        <v>0</v>
      </c>
      <c r="T204" s="159">
        <f t="shared" si="63"/>
        <v>0</v>
      </c>
      <c r="AR204" s="21" t="s">
        <v>128</v>
      </c>
      <c r="AT204" s="21" t="s">
        <v>131</v>
      </c>
      <c r="AU204" s="21" t="s">
        <v>77</v>
      </c>
      <c r="AY204" s="21" t="s">
        <v>129</v>
      </c>
      <c r="BE204" s="160">
        <f t="shared" si="64"/>
        <v>0</v>
      </c>
      <c r="BF204" s="160">
        <f t="shared" si="65"/>
        <v>0</v>
      </c>
      <c r="BG204" s="160">
        <f t="shared" si="66"/>
        <v>0</v>
      </c>
      <c r="BH204" s="160">
        <f t="shared" si="67"/>
        <v>0</v>
      </c>
      <c r="BI204" s="160">
        <f t="shared" si="68"/>
        <v>0</v>
      </c>
      <c r="BJ204" s="21" t="s">
        <v>77</v>
      </c>
      <c r="BK204" s="160">
        <f t="shared" si="69"/>
        <v>0</v>
      </c>
      <c r="BL204" s="21" t="s">
        <v>128</v>
      </c>
      <c r="BM204" s="21" t="s">
        <v>1324</v>
      </c>
    </row>
    <row r="205" spans="2:65" s="1" customFormat="1" ht="16.5" customHeight="1">
      <c r="B205" s="149"/>
      <c r="C205" s="150" t="s">
        <v>69</v>
      </c>
      <c r="D205" s="150" t="s">
        <v>131</v>
      </c>
      <c r="E205" s="151" t="s">
        <v>2150</v>
      </c>
      <c r="F205" s="152" t="s">
        <v>2151</v>
      </c>
      <c r="G205" s="153" t="s">
        <v>2042</v>
      </c>
      <c r="H205" s="154">
        <v>1</v>
      </c>
      <c r="I205" s="155"/>
      <c r="J205" s="155">
        <f t="shared" si="60"/>
        <v>0</v>
      </c>
      <c r="K205" s="152" t="s">
        <v>5</v>
      </c>
      <c r="L205" s="35"/>
      <c r="M205" s="156" t="s">
        <v>5</v>
      </c>
      <c r="N205" s="157" t="s">
        <v>40</v>
      </c>
      <c r="O205" s="158">
        <v>0</v>
      </c>
      <c r="P205" s="158">
        <f t="shared" si="61"/>
        <v>0</v>
      </c>
      <c r="Q205" s="158">
        <v>0</v>
      </c>
      <c r="R205" s="158">
        <f t="shared" si="62"/>
        <v>0</v>
      </c>
      <c r="S205" s="158">
        <v>0</v>
      </c>
      <c r="T205" s="159">
        <f t="shared" si="63"/>
        <v>0</v>
      </c>
      <c r="AR205" s="21" t="s">
        <v>128</v>
      </c>
      <c r="AT205" s="21" t="s">
        <v>131</v>
      </c>
      <c r="AU205" s="21" t="s">
        <v>77</v>
      </c>
      <c r="AY205" s="21" t="s">
        <v>129</v>
      </c>
      <c r="BE205" s="160">
        <f t="shared" si="64"/>
        <v>0</v>
      </c>
      <c r="BF205" s="160">
        <f t="shared" si="65"/>
        <v>0</v>
      </c>
      <c r="BG205" s="160">
        <f t="shared" si="66"/>
        <v>0</v>
      </c>
      <c r="BH205" s="160">
        <f t="shared" si="67"/>
        <v>0</v>
      </c>
      <c r="BI205" s="160">
        <f t="shared" si="68"/>
        <v>0</v>
      </c>
      <c r="BJ205" s="21" t="s">
        <v>77</v>
      </c>
      <c r="BK205" s="160">
        <f t="shared" si="69"/>
        <v>0</v>
      </c>
      <c r="BL205" s="21" t="s">
        <v>128</v>
      </c>
      <c r="BM205" s="21" t="s">
        <v>2201</v>
      </c>
    </row>
    <row r="206" spans="2:65" s="1" customFormat="1" ht="16.5" customHeight="1">
      <c r="B206" s="149"/>
      <c r="C206" s="150" t="s">
        <v>69</v>
      </c>
      <c r="D206" s="150" t="s">
        <v>131</v>
      </c>
      <c r="E206" s="151" t="s">
        <v>2191</v>
      </c>
      <c r="F206" s="152" t="s">
        <v>2192</v>
      </c>
      <c r="G206" s="153" t="s">
        <v>2042</v>
      </c>
      <c r="H206" s="154">
        <v>1</v>
      </c>
      <c r="I206" s="155"/>
      <c r="J206" s="155">
        <f t="shared" si="60"/>
        <v>0</v>
      </c>
      <c r="K206" s="152" t="s">
        <v>5</v>
      </c>
      <c r="L206" s="35"/>
      <c r="M206" s="156" t="s">
        <v>5</v>
      </c>
      <c r="N206" s="157" t="s">
        <v>40</v>
      </c>
      <c r="O206" s="158">
        <v>0</v>
      </c>
      <c r="P206" s="158">
        <f t="shared" si="61"/>
        <v>0</v>
      </c>
      <c r="Q206" s="158">
        <v>0</v>
      </c>
      <c r="R206" s="158">
        <f t="shared" si="62"/>
        <v>0</v>
      </c>
      <c r="S206" s="158">
        <v>0</v>
      </c>
      <c r="T206" s="159">
        <f t="shared" si="63"/>
        <v>0</v>
      </c>
      <c r="AR206" s="21" t="s">
        <v>128</v>
      </c>
      <c r="AT206" s="21" t="s">
        <v>131</v>
      </c>
      <c r="AU206" s="21" t="s">
        <v>77</v>
      </c>
      <c r="AY206" s="21" t="s">
        <v>129</v>
      </c>
      <c r="BE206" s="160">
        <f t="shared" si="64"/>
        <v>0</v>
      </c>
      <c r="BF206" s="160">
        <f t="shared" si="65"/>
        <v>0</v>
      </c>
      <c r="BG206" s="160">
        <f t="shared" si="66"/>
        <v>0</v>
      </c>
      <c r="BH206" s="160">
        <f t="shared" si="67"/>
        <v>0</v>
      </c>
      <c r="BI206" s="160">
        <f t="shared" si="68"/>
        <v>0</v>
      </c>
      <c r="BJ206" s="21" t="s">
        <v>77</v>
      </c>
      <c r="BK206" s="160">
        <f t="shared" si="69"/>
        <v>0</v>
      </c>
      <c r="BL206" s="21" t="s">
        <v>128</v>
      </c>
      <c r="BM206" s="21" t="s">
        <v>2202</v>
      </c>
    </row>
    <row r="207" spans="2:65" s="1" customFormat="1" ht="25.5" customHeight="1">
      <c r="B207" s="149"/>
      <c r="C207" s="150" t="s">
        <v>69</v>
      </c>
      <c r="D207" s="150" t="s">
        <v>131</v>
      </c>
      <c r="E207" s="151" t="s">
        <v>2193</v>
      </c>
      <c r="F207" s="152" t="s">
        <v>2194</v>
      </c>
      <c r="G207" s="153" t="s">
        <v>2042</v>
      </c>
      <c r="H207" s="154">
        <v>1</v>
      </c>
      <c r="I207" s="155"/>
      <c r="J207" s="155">
        <f t="shared" si="60"/>
        <v>0</v>
      </c>
      <c r="K207" s="152" t="s">
        <v>5</v>
      </c>
      <c r="L207" s="35"/>
      <c r="M207" s="156" t="s">
        <v>5</v>
      </c>
      <c r="N207" s="157" t="s">
        <v>40</v>
      </c>
      <c r="O207" s="158">
        <v>0</v>
      </c>
      <c r="P207" s="158">
        <f t="shared" si="61"/>
        <v>0</v>
      </c>
      <c r="Q207" s="158">
        <v>0</v>
      </c>
      <c r="R207" s="158">
        <f t="shared" si="62"/>
        <v>0</v>
      </c>
      <c r="S207" s="158">
        <v>0</v>
      </c>
      <c r="T207" s="159">
        <f t="shared" si="63"/>
        <v>0</v>
      </c>
      <c r="AR207" s="21" t="s">
        <v>128</v>
      </c>
      <c r="AT207" s="21" t="s">
        <v>131</v>
      </c>
      <c r="AU207" s="21" t="s">
        <v>77</v>
      </c>
      <c r="AY207" s="21" t="s">
        <v>129</v>
      </c>
      <c r="BE207" s="160">
        <f t="shared" si="64"/>
        <v>0</v>
      </c>
      <c r="BF207" s="160">
        <f t="shared" si="65"/>
        <v>0</v>
      </c>
      <c r="BG207" s="160">
        <f t="shared" si="66"/>
        <v>0</v>
      </c>
      <c r="BH207" s="160">
        <f t="shared" si="67"/>
        <v>0</v>
      </c>
      <c r="BI207" s="160">
        <f t="shared" si="68"/>
        <v>0</v>
      </c>
      <c r="BJ207" s="21" t="s">
        <v>77</v>
      </c>
      <c r="BK207" s="160">
        <f t="shared" si="69"/>
        <v>0</v>
      </c>
      <c r="BL207" s="21" t="s">
        <v>128</v>
      </c>
      <c r="BM207" s="21" t="s">
        <v>2203</v>
      </c>
    </row>
    <row r="208" spans="2:65" s="10" customFormat="1" ht="37.35" customHeight="1">
      <c r="B208" s="137"/>
      <c r="D208" s="138" t="s">
        <v>68</v>
      </c>
      <c r="E208" s="139" t="s">
        <v>2204</v>
      </c>
      <c r="F208" s="139" t="s">
        <v>2205</v>
      </c>
      <c r="J208" s="140">
        <f>BK208</f>
        <v>0</v>
      </c>
      <c r="L208" s="137"/>
      <c r="M208" s="141"/>
      <c r="N208" s="142"/>
      <c r="O208" s="142"/>
      <c r="P208" s="143">
        <f>SUM(P209:P335)</f>
        <v>0</v>
      </c>
      <c r="Q208" s="142"/>
      <c r="R208" s="143">
        <f>SUM(R209:R335)</f>
        <v>0</v>
      </c>
      <c r="S208" s="142"/>
      <c r="T208" s="144">
        <f>SUM(T209:T335)</f>
        <v>0</v>
      </c>
      <c r="AR208" s="138" t="s">
        <v>77</v>
      </c>
      <c r="AT208" s="145" t="s">
        <v>68</v>
      </c>
      <c r="AU208" s="145" t="s">
        <v>69</v>
      </c>
      <c r="AY208" s="138" t="s">
        <v>129</v>
      </c>
      <c r="BK208" s="146">
        <f>SUM(BK209:BK335)</f>
        <v>0</v>
      </c>
    </row>
    <row r="209" spans="2:65" s="1" customFormat="1" ht="25.5" customHeight="1">
      <c r="B209" s="149"/>
      <c r="C209" s="172" t="s">
        <v>69</v>
      </c>
      <c r="D209" s="172" t="s">
        <v>235</v>
      </c>
      <c r="E209" s="173" t="s">
        <v>2206</v>
      </c>
      <c r="F209" s="174" t="s">
        <v>2207</v>
      </c>
      <c r="G209" s="175" t="s">
        <v>2042</v>
      </c>
      <c r="H209" s="176">
        <v>10</v>
      </c>
      <c r="I209" s="177"/>
      <c r="J209" s="177">
        <f t="shared" ref="J209:J240" si="70">ROUND(I209*H209,2)</f>
        <v>0</v>
      </c>
      <c r="K209" s="174" t="s">
        <v>5</v>
      </c>
      <c r="L209" s="178"/>
      <c r="M209" s="179" t="s">
        <v>5</v>
      </c>
      <c r="N209" s="180" t="s">
        <v>40</v>
      </c>
      <c r="O209" s="158">
        <v>0</v>
      </c>
      <c r="P209" s="158">
        <f t="shared" ref="P209:P240" si="71">O209*H209</f>
        <v>0</v>
      </c>
      <c r="Q209" s="158">
        <v>0</v>
      </c>
      <c r="R209" s="158">
        <f t="shared" ref="R209:R240" si="72">Q209*H209</f>
        <v>0</v>
      </c>
      <c r="S209" s="158">
        <v>0</v>
      </c>
      <c r="T209" s="159">
        <f t="shared" ref="T209:T240" si="73">S209*H209</f>
        <v>0</v>
      </c>
      <c r="AR209" s="21" t="s">
        <v>221</v>
      </c>
      <c r="AT209" s="21" t="s">
        <v>235</v>
      </c>
      <c r="AU209" s="21" t="s">
        <v>77</v>
      </c>
      <c r="AY209" s="21" t="s">
        <v>129</v>
      </c>
      <c r="BE209" s="160">
        <f t="shared" ref="BE209:BE240" si="74">IF(N209="základní",J209,0)</f>
        <v>0</v>
      </c>
      <c r="BF209" s="160">
        <f t="shared" ref="BF209:BF240" si="75">IF(N209="snížená",J209,0)</f>
        <v>0</v>
      </c>
      <c r="BG209" s="160">
        <f t="shared" ref="BG209:BG240" si="76">IF(N209="zákl. přenesená",J209,0)</f>
        <v>0</v>
      </c>
      <c r="BH209" s="160">
        <f t="shared" ref="BH209:BH240" si="77">IF(N209="sníž. přenesená",J209,0)</f>
        <v>0</v>
      </c>
      <c r="BI209" s="160">
        <f t="shared" ref="BI209:BI240" si="78">IF(N209="nulová",J209,0)</f>
        <v>0</v>
      </c>
      <c r="BJ209" s="21" t="s">
        <v>77</v>
      </c>
      <c r="BK209" s="160">
        <f t="shared" ref="BK209:BK240" si="79">ROUND(I209*H209,2)</f>
        <v>0</v>
      </c>
      <c r="BL209" s="21" t="s">
        <v>128</v>
      </c>
      <c r="BM209" s="21" t="s">
        <v>2208</v>
      </c>
    </row>
    <row r="210" spans="2:65" s="1" customFormat="1" ht="25.5" customHeight="1">
      <c r="B210" s="149"/>
      <c r="C210" s="172" t="s">
        <v>69</v>
      </c>
      <c r="D210" s="172" t="s">
        <v>235</v>
      </c>
      <c r="E210" s="173" t="s">
        <v>2209</v>
      </c>
      <c r="F210" s="174" t="s">
        <v>2210</v>
      </c>
      <c r="G210" s="175" t="s">
        <v>2042</v>
      </c>
      <c r="H210" s="176">
        <v>2</v>
      </c>
      <c r="I210" s="177"/>
      <c r="J210" s="177">
        <f t="shared" si="70"/>
        <v>0</v>
      </c>
      <c r="K210" s="174" t="s">
        <v>5</v>
      </c>
      <c r="L210" s="178"/>
      <c r="M210" s="179" t="s">
        <v>5</v>
      </c>
      <c r="N210" s="180" t="s">
        <v>40</v>
      </c>
      <c r="O210" s="158">
        <v>0</v>
      </c>
      <c r="P210" s="158">
        <f t="shared" si="71"/>
        <v>0</v>
      </c>
      <c r="Q210" s="158">
        <v>0</v>
      </c>
      <c r="R210" s="158">
        <f t="shared" si="72"/>
        <v>0</v>
      </c>
      <c r="S210" s="158">
        <v>0</v>
      </c>
      <c r="T210" s="159">
        <f t="shared" si="73"/>
        <v>0</v>
      </c>
      <c r="AR210" s="21" t="s">
        <v>221</v>
      </c>
      <c r="AT210" s="21" t="s">
        <v>235</v>
      </c>
      <c r="AU210" s="21" t="s">
        <v>77</v>
      </c>
      <c r="AY210" s="21" t="s">
        <v>129</v>
      </c>
      <c r="BE210" s="160">
        <f t="shared" si="74"/>
        <v>0</v>
      </c>
      <c r="BF210" s="160">
        <f t="shared" si="75"/>
        <v>0</v>
      </c>
      <c r="BG210" s="160">
        <f t="shared" si="76"/>
        <v>0</v>
      </c>
      <c r="BH210" s="160">
        <f t="shared" si="77"/>
        <v>0</v>
      </c>
      <c r="BI210" s="160">
        <f t="shared" si="78"/>
        <v>0</v>
      </c>
      <c r="BJ210" s="21" t="s">
        <v>77</v>
      </c>
      <c r="BK210" s="160">
        <f t="shared" si="79"/>
        <v>0</v>
      </c>
      <c r="BL210" s="21" t="s">
        <v>128</v>
      </c>
      <c r="BM210" s="21" t="s">
        <v>2211</v>
      </c>
    </row>
    <row r="211" spans="2:65" s="1" customFormat="1" ht="25.5" customHeight="1">
      <c r="B211" s="149"/>
      <c r="C211" s="172" t="s">
        <v>69</v>
      </c>
      <c r="D211" s="172" t="s">
        <v>235</v>
      </c>
      <c r="E211" s="173" t="s">
        <v>2212</v>
      </c>
      <c r="F211" s="174" t="s">
        <v>2213</v>
      </c>
      <c r="G211" s="175" t="s">
        <v>2042</v>
      </c>
      <c r="H211" s="176">
        <v>3</v>
      </c>
      <c r="I211" s="177"/>
      <c r="J211" s="177">
        <f t="shared" si="70"/>
        <v>0</v>
      </c>
      <c r="K211" s="174" t="s">
        <v>5</v>
      </c>
      <c r="L211" s="178"/>
      <c r="M211" s="179" t="s">
        <v>5</v>
      </c>
      <c r="N211" s="180" t="s">
        <v>40</v>
      </c>
      <c r="O211" s="158">
        <v>0</v>
      </c>
      <c r="P211" s="158">
        <f t="shared" si="71"/>
        <v>0</v>
      </c>
      <c r="Q211" s="158">
        <v>0</v>
      </c>
      <c r="R211" s="158">
        <f t="shared" si="72"/>
        <v>0</v>
      </c>
      <c r="S211" s="158">
        <v>0</v>
      </c>
      <c r="T211" s="159">
        <f t="shared" si="73"/>
        <v>0</v>
      </c>
      <c r="AR211" s="21" t="s">
        <v>221</v>
      </c>
      <c r="AT211" s="21" t="s">
        <v>235</v>
      </c>
      <c r="AU211" s="21" t="s">
        <v>77</v>
      </c>
      <c r="AY211" s="21" t="s">
        <v>129</v>
      </c>
      <c r="BE211" s="160">
        <f t="shared" si="74"/>
        <v>0</v>
      </c>
      <c r="BF211" s="160">
        <f t="shared" si="75"/>
        <v>0</v>
      </c>
      <c r="BG211" s="160">
        <f t="shared" si="76"/>
        <v>0</v>
      </c>
      <c r="BH211" s="160">
        <f t="shared" si="77"/>
        <v>0</v>
      </c>
      <c r="BI211" s="160">
        <f t="shared" si="78"/>
        <v>0</v>
      </c>
      <c r="BJ211" s="21" t="s">
        <v>77</v>
      </c>
      <c r="BK211" s="160">
        <f t="shared" si="79"/>
        <v>0</v>
      </c>
      <c r="BL211" s="21" t="s">
        <v>128</v>
      </c>
      <c r="BM211" s="21" t="s">
        <v>2214</v>
      </c>
    </row>
    <row r="212" spans="2:65" s="1" customFormat="1" ht="25.5" customHeight="1">
      <c r="B212" s="149"/>
      <c r="C212" s="172" t="s">
        <v>69</v>
      </c>
      <c r="D212" s="172" t="s">
        <v>235</v>
      </c>
      <c r="E212" s="173" t="s">
        <v>2215</v>
      </c>
      <c r="F212" s="174" t="s">
        <v>2216</v>
      </c>
      <c r="G212" s="175" t="s">
        <v>2042</v>
      </c>
      <c r="H212" s="176">
        <v>10</v>
      </c>
      <c r="I212" s="177"/>
      <c r="J212" s="177">
        <f t="shared" si="70"/>
        <v>0</v>
      </c>
      <c r="K212" s="174" t="s">
        <v>5</v>
      </c>
      <c r="L212" s="178"/>
      <c r="M212" s="179" t="s">
        <v>5</v>
      </c>
      <c r="N212" s="180" t="s">
        <v>40</v>
      </c>
      <c r="O212" s="158">
        <v>0</v>
      </c>
      <c r="P212" s="158">
        <f t="shared" si="71"/>
        <v>0</v>
      </c>
      <c r="Q212" s="158">
        <v>0</v>
      </c>
      <c r="R212" s="158">
        <f t="shared" si="72"/>
        <v>0</v>
      </c>
      <c r="S212" s="158">
        <v>0</v>
      </c>
      <c r="T212" s="159">
        <f t="shared" si="73"/>
        <v>0</v>
      </c>
      <c r="AR212" s="21" t="s">
        <v>221</v>
      </c>
      <c r="AT212" s="21" t="s">
        <v>235</v>
      </c>
      <c r="AU212" s="21" t="s">
        <v>77</v>
      </c>
      <c r="AY212" s="21" t="s">
        <v>129</v>
      </c>
      <c r="BE212" s="160">
        <f t="shared" si="74"/>
        <v>0</v>
      </c>
      <c r="BF212" s="160">
        <f t="shared" si="75"/>
        <v>0</v>
      </c>
      <c r="BG212" s="160">
        <f t="shared" si="76"/>
        <v>0</v>
      </c>
      <c r="BH212" s="160">
        <f t="shared" si="77"/>
        <v>0</v>
      </c>
      <c r="BI212" s="160">
        <f t="shared" si="78"/>
        <v>0</v>
      </c>
      <c r="BJ212" s="21" t="s">
        <v>77</v>
      </c>
      <c r="BK212" s="160">
        <f t="shared" si="79"/>
        <v>0</v>
      </c>
      <c r="BL212" s="21" t="s">
        <v>128</v>
      </c>
      <c r="BM212" s="21" t="s">
        <v>2217</v>
      </c>
    </row>
    <row r="213" spans="2:65" s="1" customFormat="1" ht="25.5" customHeight="1">
      <c r="B213" s="149"/>
      <c r="C213" s="172" t="s">
        <v>69</v>
      </c>
      <c r="D213" s="172" t="s">
        <v>235</v>
      </c>
      <c r="E213" s="173" t="s">
        <v>2218</v>
      </c>
      <c r="F213" s="174" t="s">
        <v>2219</v>
      </c>
      <c r="G213" s="175" t="s">
        <v>2042</v>
      </c>
      <c r="H213" s="176">
        <v>8</v>
      </c>
      <c r="I213" s="177"/>
      <c r="J213" s="177">
        <f t="shared" si="70"/>
        <v>0</v>
      </c>
      <c r="K213" s="174" t="s">
        <v>5</v>
      </c>
      <c r="L213" s="178"/>
      <c r="M213" s="179" t="s">
        <v>5</v>
      </c>
      <c r="N213" s="180" t="s">
        <v>40</v>
      </c>
      <c r="O213" s="158">
        <v>0</v>
      </c>
      <c r="P213" s="158">
        <f t="shared" si="71"/>
        <v>0</v>
      </c>
      <c r="Q213" s="158">
        <v>0</v>
      </c>
      <c r="R213" s="158">
        <f t="shared" si="72"/>
        <v>0</v>
      </c>
      <c r="S213" s="158">
        <v>0</v>
      </c>
      <c r="T213" s="159">
        <f t="shared" si="73"/>
        <v>0</v>
      </c>
      <c r="AR213" s="21" t="s">
        <v>221</v>
      </c>
      <c r="AT213" s="21" t="s">
        <v>235</v>
      </c>
      <c r="AU213" s="21" t="s">
        <v>77</v>
      </c>
      <c r="AY213" s="21" t="s">
        <v>129</v>
      </c>
      <c r="BE213" s="160">
        <f t="shared" si="74"/>
        <v>0</v>
      </c>
      <c r="BF213" s="160">
        <f t="shared" si="75"/>
        <v>0</v>
      </c>
      <c r="BG213" s="160">
        <f t="shared" si="76"/>
        <v>0</v>
      </c>
      <c r="BH213" s="160">
        <f t="shared" si="77"/>
        <v>0</v>
      </c>
      <c r="BI213" s="160">
        <f t="shared" si="78"/>
        <v>0</v>
      </c>
      <c r="BJ213" s="21" t="s">
        <v>77</v>
      </c>
      <c r="BK213" s="160">
        <f t="shared" si="79"/>
        <v>0</v>
      </c>
      <c r="BL213" s="21" t="s">
        <v>128</v>
      </c>
      <c r="BM213" s="21" t="s">
        <v>2220</v>
      </c>
    </row>
    <row r="214" spans="2:65" s="1" customFormat="1" ht="16.5" customHeight="1">
      <c r="B214" s="149"/>
      <c r="C214" s="172" t="s">
        <v>69</v>
      </c>
      <c r="D214" s="172" t="s">
        <v>235</v>
      </c>
      <c r="E214" s="173" t="s">
        <v>2221</v>
      </c>
      <c r="F214" s="174" t="s">
        <v>2222</v>
      </c>
      <c r="G214" s="175" t="s">
        <v>2042</v>
      </c>
      <c r="H214" s="176">
        <v>9</v>
      </c>
      <c r="I214" s="177"/>
      <c r="J214" s="177">
        <f t="shared" si="70"/>
        <v>0</v>
      </c>
      <c r="K214" s="174" t="s">
        <v>5</v>
      </c>
      <c r="L214" s="178"/>
      <c r="M214" s="179" t="s">
        <v>5</v>
      </c>
      <c r="N214" s="180" t="s">
        <v>40</v>
      </c>
      <c r="O214" s="158">
        <v>0</v>
      </c>
      <c r="P214" s="158">
        <f t="shared" si="71"/>
        <v>0</v>
      </c>
      <c r="Q214" s="158">
        <v>0</v>
      </c>
      <c r="R214" s="158">
        <f t="shared" si="72"/>
        <v>0</v>
      </c>
      <c r="S214" s="158">
        <v>0</v>
      </c>
      <c r="T214" s="159">
        <f t="shared" si="73"/>
        <v>0</v>
      </c>
      <c r="AR214" s="21" t="s">
        <v>221</v>
      </c>
      <c r="AT214" s="21" t="s">
        <v>235</v>
      </c>
      <c r="AU214" s="21" t="s">
        <v>77</v>
      </c>
      <c r="AY214" s="21" t="s">
        <v>129</v>
      </c>
      <c r="BE214" s="160">
        <f t="shared" si="74"/>
        <v>0</v>
      </c>
      <c r="BF214" s="160">
        <f t="shared" si="75"/>
        <v>0</v>
      </c>
      <c r="BG214" s="160">
        <f t="shared" si="76"/>
        <v>0</v>
      </c>
      <c r="BH214" s="160">
        <f t="shared" si="77"/>
        <v>0</v>
      </c>
      <c r="BI214" s="160">
        <f t="shared" si="78"/>
        <v>0</v>
      </c>
      <c r="BJ214" s="21" t="s">
        <v>77</v>
      </c>
      <c r="BK214" s="160">
        <f t="shared" si="79"/>
        <v>0</v>
      </c>
      <c r="BL214" s="21" t="s">
        <v>128</v>
      </c>
      <c r="BM214" s="21" t="s">
        <v>2223</v>
      </c>
    </row>
    <row r="215" spans="2:65" s="1" customFormat="1" ht="25.5" customHeight="1">
      <c r="B215" s="149"/>
      <c r="C215" s="172" t="s">
        <v>69</v>
      </c>
      <c r="D215" s="172" t="s">
        <v>235</v>
      </c>
      <c r="E215" s="173" t="s">
        <v>2224</v>
      </c>
      <c r="F215" s="174" t="s">
        <v>2216</v>
      </c>
      <c r="G215" s="175" t="s">
        <v>2042</v>
      </c>
      <c r="H215" s="176">
        <v>7</v>
      </c>
      <c r="I215" s="177"/>
      <c r="J215" s="177">
        <f t="shared" si="70"/>
        <v>0</v>
      </c>
      <c r="K215" s="174" t="s">
        <v>5</v>
      </c>
      <c r="L215" s="178"/>
      <c r="M215" s="179" t="s">
        <v>5</v>
      </c>
      <c r="N215" s="180" t="s">
        <v>40</v>
      </c>
      <c r="O215" s="158">
        <v>0</v>
      </c>
      <c r="P215" s="158">
        <f t="shared" si="71"/>
        <v>0</v>
      </c>
      <c r="Q215" s="158">
        <v>0</v>
      </c>
      <c r="R215" s="158">
        <f t="shared" si="72"/>
        <v>0</v>
      </c>
      <c r="S215" s="158">
        <v>0</v>
      </c>
      <c r="T215" s="159">
        <f t="shared" si="73"/>
        <v>0</v>
      </c>
      <c r="AR215" s="21" t="s">
        <v>221</v>
      </c>
      <c r="AT215" s="21" t="s">
        <v>235</v>
      </c>
      <c r="AU215" s="21" t="s">
        <v>77</v>
      </c>
      <c r="AY215" s="21" t="s">
        <v>129</v>
      </c>
      <c r="BE215" s="160">
        <f t="shared" si="74"/>
        <v>0</v>
      </c>
      <c r="BF215" s="160">
        <f t="shared" si="75"/>
        <v>0</v>
      </c>
      <c r="BG215" s="160">
        <f t="shared" si="76"/>
        <v>0</v>
      </c>
      <c r="BH215" s="160">
        <f t="shared" si="77"/>
        <v>0</v>
      </c>
      <c r="BI215" s="160">
        <f t="shared" si="78"/>
        <v>0</v>
      </c>
      <c r="BJ215" s="21" t="s">
        <v>77</v>
      </c>
      <c r="BK215" s="160">
        <f t="shared" si="79"/>
        <v>0</v>
      </c>
      <c r="BL215" s="21" t="s">
        <v>128</v>
      </c>
      <c r="BM215" s="21" t="s">
        <v>2225</v>
      </c>
    </row>
    <row r="216" spans="2:65" s="1" customFormat="1" ht="16.5" customHeight="1">
      <c r="B216" s="149"/>
      <c r="C216" s="172" t="s">
        <v>69</v>
      </c>
      <c r="D216" s="172" t="s">
        <v>235</v>
      </c>
      <c r="E216" s="173" t="s">
        <v>2226</v>
      </c>
      <c r="F216" s="174" t="s">
        <v>2227</v>
      </c>
      <c r="G216" s="175" t="s">
        <v>2042</v>
      </c>
      <c r="H216" s="176">
        <v>1</v>
      </c>
      <c r="I216" s="177"/>
      <c r="J216" s="177">
        <f t="shared" si="70"/>
        <v>0</v>
      </c>
      <c r="K216" s="174" t="s">
        <v>5</v>
      </c>
      <c r="L216" s="178"/>
      <c r="M216" s="179" t="s">
        <v>5</v>
      </c>
      <c r="N216" s="180" t="s">
        <v>40</v>
      </c>
      <c r="O216" s="158">
        <v>0</v>
      </c>
      <c r="P216" s="158">
        <f t="shared" si="71"/>
        <v>0</v>
      </c>
      <c r="Q216" s="158">
        <v>0</v>
      </c>
      <c r="R216" s="158">
        <f t="shared" si="72"/>
        <v>0</v>
      </c>
      <c r="S216" s="158">
        <v>0</v>
      </c>
      <c r="T216" s="159">
        <f t="shared" si="73"/>
        <v>0</v>
      </c>
      <c r="AR216" s="21" t="s">
        <v>221</v>
      </c>
      <c r="AT216" s="21" t="s">
        <v>235</v>
      </c>
      <c r="AU216" s="21" t="s">
        <v>77</v>
      </c>
      <c r="AY216" s="21" t="s">
        <v>129</v>
      </c>
      <c r="BE216" s="160">
        <f t="shared" si="74"/>
        <v>0</v>
      </c>
      <c r="BF216" s="160">
        <f t="shared" si="75"/>
        <v>0</v>
      </c>
      <c r="BG216" s="160">
        <f t="shared" si="76"/>
        <v>0</v>
      </c>
      <c r="BH216" s="160">
        <f t="shared" si="77"/>
        <v>0</v>
      </c>
      <c r="BI216" s="160">
        <f t="shared" si="78"/>
        <v>0</v>
      </c>
      <c r="BJ216" s="21" t="s">
        <v>77</v>
      </c>
      <c r="BK216" s="160">
        <f t="shared" si="79"/>
        <v>0</v>
      </c>
      <c r="BL216" s="21" t="s">
        <v>128</v>
      </c>
      <c r="BM216" s="21" t="s">
        <v>2228</v>
      </c>
    </row>
    <row r="217" spans="2:65" s="1" customFormat="1" ht="16.5" customHeight="1">
      <c r="B217" s="149"/>
      <c r="C217" s="172" t="s">
        <v>69</v>
      </c>
      <c r="D217" s="172" t="s">
        <v>235</v>
      </c>
      <c r="E217" s="173" t="s">
        <v>2229</v>
      </c>
      <c r="F217" s="174" t="s">
        <v>2230</v>
      </c>
      <c r="G217" s="175" t="s">
        <v>2042</v>
      </c>
      <c r="H217" s="176">
        <v>5</v>
      </c>
      <c r="I217" s="177"/>
      <c r="J217" s="177">
        <f t="shared" si="70"/>
        <v>0</v>
      </c>
      <c r="K217" s="174" t="s">
        <v>5</v>
      </c>
      <c r="L217" s="178"/>
      <c r="M217" s="179" t="s">
        <v>5</v>
      </c>
      <c r="N217" s="180" t="s">
        <v>40</v>
      </c>
      <c r="O217" s="158">
        <v>0</v>
      </c>
      <c r="P217" s="158">
        <f t="shared" si="71"/>
        <v>0</v>
      </c>
      <c r="Q217" s="158">
        <v>0</v>
      </c>
      <c r="R217" s="158">
        <f t="shared" si="72"/>
        <v>0</v>
      </c>
      <c r="S217" s="158">
        <v>0</v>
      </c>
      <c r="T217" s="159">
        <f t="shared" si="73"/>
        <v>0</v>
      </c>
      <c r="AR217" s="21" t="s">
        <v>221</v>
      </c>
      <c r="AT217" s="21" t="s">
        <v>235</v>
      </c>
      <c r="AU217" s="21" t="s">
        <v>77</v>
      </c>
      <c r="AY217" s="21" t="s">
        <v>129</v>
      </c>
      <c r="BE217" s="160">
        <f t="shared" si="74"/>
        <v>0</v>
      </c>
      <c r="BF217" s="160">
        <f t="shared" si="75"/>
        <v>0</v>
      </c>
      <c r="BG217" s="160">
        <f t="shared" si="76"/>
        <v>0</v>
      </c>
      <c r="BH217" s="160">
        <f t="shared" si="77"/>
        <v>0</v>
      </c>
      <c r="BI217" s="160">
        <f t="shared" si="78"/>
        <v>0</v>
      </c>
      <c r="BJ217" s="21" t="s">
        <v>77</v>
      </c>
      <c r="BK217" s="160">
        <f t="shared" si="79"/>
        <v>0</v>
      </c>
      <c r="BL217" s="21" t="s">
        <v>128</v>
      </c>
      <c r="BM217" s="21" t="s">
        <v>2231</v>
      </c>
    </row>
    <row r="218" spans="2:65" s="1" customFormat="1" ht="25.5" customHeight="1">
      <c r="B218" s="149"/>
      <c r="C218" s="172" t="s">
        <v>69</v>
      </c>
      <c r="D218" s="172" t="s">
        <v>235</v>
      </c>
      <c r="E218" s="173" t="s">
        <v>2232</v>
      </c>
      <c r="F218" s="174" t="s">
        <v>2233</v>
      </c>
      <c r="G218" s="175" t="s">
        <v>2042</v>
      </c>
      <c r="H218" s="176">
        <v>5</v>
      </c>
      <c r="I218" s="177"/>
      <c r="J218" s="177">
        <f t="shared" si="70"/>
        <v>0</v>
      </c>
      <c r="K218" s="174" t="s">
        <v>5</v>
      </c>
      <c r="L218" s="178"/>
      <c r="M218" s="179" t="s">
        <v>5</v>
      </c>
      <c r="N218" s="180" t="s">
        <v>40</v>
      </c>
      <c r="O218" s="158">
        <v>0</v>
      </c>
      <c r="P218" s="158">
        <f t="shared" si="71"/>
        <v>0</v>
      </c>
      <c r="Q218" s="158">
        <v>0</v>
      </c>
      <c r="R218" s="158">
        <f t="shared" si="72"/>
        <v>0</v>
      </c>
      <c r="S218" s="158">
        <v>0</v>
      </c>
      <c r="T218" s="159">
        <f t="shared" si="73"/>
        <v>0</v>
      </c>
      <c r="AR218" s="21" t="s">
        <v>221</v>
      </c>
      <c r="AT218" s="21" t="s">
        <v>235</v>
      </c>
      <c r="AU218" s="21" t="s">
        <v>77</v>
      </c>
      <c r="AY218" s="21" t="s">
        <v>129</v>
      </c>
      <c r="BE218" s="160">
        <f t="shared" si="74"/>
        <v>0</v>
      </c>
      <c r="BF218" s="160">
        <f t="shared" si="75"/>
        <v>0</v>
      </c>
      <c r="BG218" s="160">
        <f t="shared" si="76"/>
        <v>0</v>
      </c>
      <c r="BH218" s="160">
        <f t="shared" si="77"/>
        <v>0</v>
      </c>
      <c r="BI218" s="160">
        <f t="shared" si="78"/>
        <v>0</v>
      </c>
      <c r="BJ218" s="21" t="s">
        <v>77</v>
      </c>
      <c r="BK218" s="160">
        <f t="shared" si="79"/>
        <v>0</v>
      </c>
      <c r="BL218" s="21" t="s">
        <v>128</v>
      </c>
      <c r="BM218" s="21" t="s">
        <v>2234</v>
      </c>
    </row>
    <row r="219" spans="2:65" s="1" customFormat="1" ht="16.5" customHeight="1">
      <c r="B219" s="149"/>
      <c r="C219" s="172" t="s">
        <v>69</v>
      </c>
      <c r="D219" s="172" t="s">
        <v>235</v>
      </c>
      <c r="E219" s="173" t="s">
        <v>2235</v>
      </c>
      <c r="F219" s="174" t="s">
        <v>2236</v>
      </c>
      <c r="G219" s="175" t="s">
        <v>2042</v>
      </c>
      <c r="H219" s="176">
        <v>10</v>
      </c>
      <c r="I219" s="177"/>
      <c r="J219" s="177">
        <f t="shared" si="70"/>
        <v>0</v>
      </c>
      <c r="K219" s="174" t="s">
        <v>5</v>
      </c>
      <c r="L219" s="178"/>
      <c r="M219" s="179" t="s">
        <v>5</v>
      </c>
      <c r="N219" s="180" t="s">
        <v>40</v>
      </c>
      <c r="O219" s="158">
        <v>0</v>
      </c>
      <c r="P219" s="158">
        <f t="shared" si="71"/>
        <v>0</v>
      </c>
      <c r="Q219" s="158">
        <v>0</v>
      </c>
      <c r="R219" s="158">
        <f t="shared" si="72"/>
        <v>0</v>
      </c>
      <c r="S219" s="158">
        <v>0</v>
      </c>
      <c r="T219" s="159">
        <f t="shared" si="73"/>
        <v>0</v>
      </c>
      <c r="AR219" s="21" t="s">
        <v>221</v>
      </c>
      <c r="AT219" s="21" t="s">
        <v>235</v>
      </c>
      <c r="AU219" s="21" t="s">
        <v>77</v>
      </c>
      <c r="AY219" s="21" t="s">
        <v>129</v>
      </c>
      <c r="BE219" s="160">
        <f t="shared" si="74"/>
        <v>0</v>
      </c>
      <c r="BF219" s="160">
        <f t="shared" si="75"/>
        <v>0</v>
      </c>
      <c r="BG219" s="160">
        <f t="shared" si="76"/>
        <v>0</v>
      </c>
      <c r="BH219" s="160">
        <f t="shared" si="77"/>
        <v>0</v>
      </c>
      <c r="BI219" s="160">
        <f t="shared" si="78"/>
        <v>0</v>
      </c>
      <c r="BJ219" s="21" t="s">
        <v>77</v>
      </c>
      <c r="BK219" s="160">
        <f t="shared" si="79"/>
        <v>0</v>
      </c>
      <c r="BL219" s="21" t="s">
        <v>128</v>
      </c>
      <c r="BM219" s="21" t="s">
        <v>2237</v>
      </c>
    </row>
    <row r="220" spans="2:65" s="1" customFormat="1" ht="16.5" customHeight="1">
      <c r="B220" s="149"/>
      <c r="C220" s="172" t="s">
        <v>69</v>
      </c>
      <c r="D220" s="172" t="s">
        <v>235</v>
      </c>
      <c r="E220" s="173" t="s">
        <v>2238</v>
      </c>
      <c r="F220" s="174" t="s">
        <v>2239</v>
      </c>
      <c r="G220" s="175" t="s">
        <v>2042</v>
      </c>
      <c r="H220" s="176">
        <v>1</v>
      </c>
      <c r="I220" s="177"/>
      <c r="J220" s="177">
        <f t="shared" si="70"/>
        <v>0</v>
      </c>
      <c r="K220" s="174" t="s">
        <v>5</v>
      </c>
      <c r="L220" s="178"/>
      <c r="M220" s="179" t="s">
        <v>5</v>
      </c>
      <c r="N220" s="180" t="s">
        <v>40</v>
      </c>
      <c r="O220" s="158">
        <v>0</v>
      </c>
      <c r="P220" s="158">
        <f t="shared" si="71"/>
        <v>0</v>
      </c>
      <c r="Q220" s="158">
        <v>0</v>
      </c>
      <c r="R220" s="158">
        <f t="shared" si="72"/>
        <v>0</v>
      </c>
      <c r="S220" s="158">
        <v>0</v>
      </c>
      <c r="T220" s="159">
        <f t="shared" si="73"/>
        <v>0</v>
      </c>
      <c r="AR220" s="21" t="s">
        <v>221</v>
      </c>
      <c r="AT220" s="21" t="s">
        <v>235</v>
      </c>
      <c r="AU220" s="21" t="s">
        <v>77</v>
      </c>
      <c r="AY220" s="21" t="s">
        <v>129</v>
      </c>
      <c r="BE220" s="160">
        <f t="shared" si="74"/>
        <v>0</v>
      </c>
      <c r="BF220" s="160">
        <f t="shared" si="75"/>
        <v>0</v>
      </c>
      <c r="BG220" s="160">
        <f t="shared" si="76"/>
        <v>0</v>
      </c>
      <c r="BH220" s="160">
        <f t="shared" si="77"/>
        <v>0</v>
      </c>
      <c r="BI220" s="160">
        <f t="shared" si="78"/>
        <v>0</v>
      </c>
      <c r="BJ220" s="21" t="s">
        <v>77</v>
      </c>
      <c r="BK220" s="160">
        <f t="shared" si="79"/>
        <v>0</v>
      </c>
      <c r="BL220" s="21" t="s">
        <v>128</v>
      </c>
      <c r="BM220" s="21" t="s">
        <v>2240</v>
      </c>
    </row>
    <row r="221" spans="2:65" s="1" customFormat="1" ht="16.5" customHeight="1">
      <c r="B221" s="149"/>
      <c r="C221" s="172" t="s">
        <v>69</v>
      </c>
      <c r="D221" s="172" t="s">
        <v>235</v>
      </c>
      <c r="E221" s="173" t="s">
        <v>2241</v>
      </c>
      <c r="F221" s="174" t="s">
        <v>2242</v>
      </c>
      <c r="G221" s="175" t="s">
        <v>2042</v>
      </c>
      <c r="H221" s="176">
        <v>11</v>
      </c>
      <c r="I221" s="177"/>
      <c r="J221" s="177">
        <f t="shared" si="70"/>
        <v>0</v>
      </c>
      <c r="K221" s="174" t="s">
        <v>5</v>
      </c>
      <c r="L221" s="178"/>
      <c r="M221" s="179" t="s">
        <v>5</v>
      </c>
      <c r="N221" s="180" t="s">
        <v>40</v>
      </c>
      <c r="O221" s="158">
        <v>0</v>
      </c>
      <c r="P221" s="158">
        <f t="shared" si="71"/>
        <v>0</v>
      </c>
      <c r="Q221" s="158">
        <v>0</v>
      </c>
      <c r="R221" s="158">
        <f t="shared" si="72"/>
        <v>0</v>
      </c>
      <c r="S221" s="158">
        <v>0</v>
      </c>
      <c r="T221" s="159">
        <f t="shared" si="73"/>
        <v>0</v>
      </c>
      <c r="AR221" s="21" t="s">
        <v>221</v>
      </c>
      <c r="AT221" s="21" t="s">
        <v>235</v>
      </c>
      <c r="AU221" s="21" t="s">
        <v>77</v>
      </c>
      <c r="AY221" s="21" t="s">
        <v>129</v>
      </c>
      <c r="BE221" s="160">
        <f t="shared" si="74"/>
        <v>0</v>
      </c>
      <c r="BF221" s="160">
        <f t="shared" si="75"/>
        <v>0</v>
      </c>
      <c r="BG221" s="160">
        <f t="shared" si="76"/>
        <v>0</v>
      </c>
      <c r="BH221" s="160">
        <f t="shared" si="77"/>
        <v>0</v>
      </c>
      <c r="BI221" s="160">
        <f t="shared" si="78"/>
        <v>0</v>
      </c>
      <c r="BJ221" s="21" t="s">
        <v>77</v>
      </c>
      <c r="BK221" s="160">
        <f t="shared" si="79"/>
        <v>0</v>
      </c>
      <c r="BL221" s="21" t="s">
        <v>128</v>
      </c>
      <c r="BM221" s="21" t="s">
        <v>2243</v>
      </c>
    </row>
    <row r="222" spans="2:65" s="1" customFormat="1" ht="16.5" customHeight="1">
      <c r="B222" s="149"/>
      <c r="C222" s="172" t="s">
        <v>69</v>
      </c>
      <c r="D222" s="172" t="s">
        <v>235</v>
      </c>
      <c r="E222" s="173" t="s">
        <v>2244</v>
      </c>
      <c r="F222" s="174" t="s">
        <v>2245</v>
      </c>
      <c r="G222" s="175" t="s">
        <v>2042</v>
      </c>
      <c r="H222" s="176">
        <v>4</v>
      </c>
      <c r="I222" s="177"/>
      <c r="J222" s="177">
        <f t="shared" si="70"/>
        <v>0</v>
      </c>
      <c r="K222" s="174" t="s">
        <v>5</v>
      </c>
      <c r="L222" s="178"/>
      <c r="M222" s="179" t="s">
        <v>5</v>
      </c>
      <c r="N222" s="180" t="s">
        <v>40</v>
      </c>
      <c r="O222" s="158">
        <v>0</v>
      </c>
      <c r="P222" s="158">
        <f t="shared" si="71"/>
        <v>0</v>
      </c>
      <c r="Q222" s="158">
        <v>0</v>
      </c>
      <c r="R222" s="158">
        <f t="shared" si="72"/>
        <v>0</v>
      </c>
      <c r="S222" s="158">
        <v>0</v>
      </c>
      <c r="T222" s="159">
        <f t="shared" si="73"/>
        <v>0</v>
      </c>
      <c r="AR222" s="21" t="s">
        <v>221</v>
      </c>
      <c r="AT222" s="21" t="s">
        <v>235</v>
      </c>
      <c r="AU222" s="21" t="s">
        <v>77</v>
      </c>
      <c r="AY222" s="21" t="s">
        <v>129</v>
      </c>
      <c r="BE222" s="160">
        <f t="shared" si="74"/>
        <v>0</v>
      </c>
      <c r="BF222" s="160">
        <f t="shared" si="75"/>
        <v>0</v>
      </c>
      <c r="BG222" s="160">
        <f t="shared" si="76"/>
        <v>0</v>
      </c>
      <c r="BH222" s="160">
        <f t="shared" si="77"/>
        <v>0</v>
      </c>
      <c r="BI222" s="160">
        <f t="shared" si="78"/>
        <v>0</v>
      </c>
      <c r="BJ222" s="21" t="s">
        <v>77</v>
      </c>
      <c r="BK222" s="160">
        <f t="shared" si="79"/>
        <v>0</v>
      </c>
      <c r="BL222" s="21" t="s">
        <v>128</v>
      </c>
      <c r="BM222" s="21" t="s">
        <v>2246</v>
      </c>
    </row>
    <row r="223" spans="2:65" s="1" customFormat="1" ht="16.5" customHeight="1">
      <c r="B223" s="149"/>
      <c r="C223" s="172" t="s">
        <v>69</v>
      </c>
      <c r="D223" s="172" t="s">
        <v>235</v>
      </c>
      <c r="E223" s="173" t="s">
        <v>2247</v>
      </c>
      <c r="F223" s="174" t="s">
        <v>2248</v>
      </c>
      <c r="G223" s="175" t="s">
        <v>2042</v>
      </c>
      <c r="H223" s="176">
        <v>1</v>
      </c>
      <c r="I223" s="177"/>
      <c r="J223" s="177">
        <f t="shared" si="70"/>
        <v>0</v>
      </c>
      <c r="K223" s="174" t="s">
        <v>5</v>
      </c>
      <c r="L223" s="178"/>
      <c r="M223" s="179" t="s">
        <v>5</v>
      </c>
      <c r="N223" s="180" t="s">
        <v>40</v>
      </c>
      <c r="O223" s="158">
        <v>0</v>
      </c>
      <c r="P223" s="158">
        <f t="shared" si="71"/>
        <v>0</v>
      </c>
      <c r="Q223" s="158">
        <v>0</v>
      </c>
      <c r="R223" s="158">
        <f t="shared" si="72"/>
        <v>0</v>
      </c>
      <c r="S223" s="158">
        <v>0</v>
      </c>
      <c r="T223" s="159">
        <f t="shared" si="73"/>
        <v>0</v>
      </c>
      <c r="AR223" s="21" t="s">
        <v>221</v>
      </c>
      <c r="AT223" s="21" t="s">
        <v>235</v>
      </c>
      <c r="AU223" s="21" t="s">
        <v>77</v>
      </c>
      <c r="AY223" s="21" t="s">
        <v>129</v>
      </c>
      <c r="BE223" s="160">
        <f t="shared" si="74"/>
        <v>0</v>
      </c>
      <c r="BF223" s="160">
        <f t="shared" si="75"/>
        <v>0</v>
      </c>
      <c r="BG223" s="160">
        <f t="shared" si="76"/>
        <v>0</v>
      </c>
      <c r="BH223" s="160">
        <f t="shared" si="77"/>
        <v>0</v>
      </c>
      <c r="BI223" s="160">
        <f t="shared" si="78"/>
        <v>0</v>
      </c>
      <c r="BJ223" s="21" t="s">
        <v>77</v>
      </c>
      <c r="BK223" s="160">
        <f t="shared" si="79"/>
        <v>0</v>
      </c>
      <c r="BL223" s="21" t="s">
        <v>128</v>
      </c>
      <c r="BM223" s="21" t="s">
        <v>2249</v>
      </c>
    </row>
    <row r="224" spans="2:65" s="1" customFormat="1" ht="16.5" customHeight="1">
      <c r="B224" s="149"/>
      <c r="C224" s="172" t="s">
        <v>69</v>
      </c>
      <c r="D224" s="172" t="s">
        <v>235</v>
      </c>
      <c r="E224" s="173" t="s">
        <v>2250</v>
      </c>
      <c r="F224" s="174" t="s">
        <v>2251</v>
      </c>
      <c r="G224" s="175" t="s">
        <v>2042</v>
      </c>
      <c r="H224" s="176">
        <v>1</v>
      </c>
      <c r="I224" s="177"/>
      <c r="J224" s="177">
        <f t="shared" si="70"/>
        <v>0</v>
      </c>
      <c r="K224" s="174" t="s">
        <v>5</v>
      </c>
      <c r="L224" s="178"/>
      <c r="M224" s="179" t="s">
        <v>5</v>
      </c>
      <c r="N224" s="180" t="s">
        <v>40</v>
      </c>
      <c r="O224" s="158">
        <v>0</v>
      </c>
      <c r="P224" s="158">
        <f t="shared" si="71"/>
        <v>0</v>
      </c>
      <c r="Q224" s="158">
        <v>0</v>
      </c>
      <c r="R224" s="158">
        <f t="shared" si="72"/>
        <v>0</v>
      </c>
      <c r="S224" s="158">
        <v>0</v>
      </c>
      <c r="T224" s="159">
        <f t="shared" si="73"/>
        <v>0</v>
      </c>
      <c r="AR224" s="21" t="s">
        <v>221</v>
      </c>
      <c r="AT224" s="21" t="s">
        <v>235</v>
      </c>
      <c r="AU224" s="21" t="s">
        <v>77</v>
      </c>
      <c r="AY224" s="21" t="s">
        <v>129</v>
      </c>
      <c r="BE224" s="160">
        <f t="shared" si="74"/>
        <v>0</v>
      </c>
      <c r="BF224" s="160">
        <f t="shared" si="75"/>
        <v>0</v>
      </c>
      <c r="BG224" s="160">
        <f t="shared" si="76"/>
        <v>0</v>
      </c>
      <c r="BH224" s="160">
        <f t="shared" si="77"/>
        <v>0</v>
      </c>
      <c r="BI224" s="160">
        <f t="shared" si="78"/>
        <v>0</v>
      </c>
      <c r="BJ224" s="21" t="s">
        <v>77</v>
      </c>
      <c r="BK224" s="160">
        <f t="shared" si="79"/>
        <v>0</v>
      </c>
      <c r="BL224" s="21" t="s">
        <v>128</v>
      </c>
      <c r="BM224" s="21" t="s">
        <v>2252</v>
      </c>
    </row>
    <row r="225" spans="2:65" s="1" customFormat="1" ht="16.5" customHeight="1">
      <c r="B225" s="149"/>
      <c r="C225" s="172" t="s">
        <v>69</v>
      </c>
      <c r="D225" s="172" t="s">
        <v>235</v>
      </c>
      <c r="E225" s="173" t="s">
        <v>2253</v>
      </c>
      <c r="F225" s="174" t="s">
        <v>2254</v>
      </c>
      <c r="G225" s="175" t="s">
        <v>2042</v>
      </c>
      <c r="H225" s="176">
        <v>4</v>
      </c>
      <c r="I225" s="177"/>
      <c r="J225" s="177">
        <f t="shared" si="70"/>
        <v>0</v>
      </c>
      <c r="K225" s="174" t="s">
        <v>5</v>
      </c>
      <c r="L225" s="178"/>
      <c r="M225" s="179" t="s">
        <v>5</v>
      </c>
      <c r="N225" s="180" t="s">
        <v>40</v>
      </c>
      <c r="O225" s="158">
        <v>0</v>
      </c>
      <c r="P225" s="158">
        <f t="shared" si="71"/>
        <v>0</v>
      </c>
      <c r="Q225" s="158">
        <v>0</v>
      </c>
      <c r="R225" s="158">
        <f t="shared" si="72"/>
        <v>0</v>
      </c>
      <c r="S225" s="158">
        <v>0</v>
      </c>
      <c r="T225" s="159">
        <f t="shared" si="73"/>
        <v>0</v>
      </c>
      <c r="AR225" s="21" t="s">
        <v>221</v>
      </c>
      <c r="AT225" s="21" t="s">
        <v>235</v>
      </c>
      <c r="AU225" s="21" t="s">
        <v>77</v>
      </c>
      <c r="AY225" s="21" t="s">
        <v>129</v>
      </c>
      <c r="BE225" s="160">
        <f t="shared" si="74"/>
        <v>0</v>
      </c>
      <c r="BF225" s="160">
        <f t="shared" si="75"/>
        <v>0</v>
      </c>
      <c r="BG225" s="160">
        <f t="shared" si="76"/>
        <v>0</v>
      </c>
      <c r="BH225" s="160">
        <f t="shared" si="77"/>
        <v>0</v>
      </c>
      <c r="BI225" s="160">
        <f t="shared" si="78"/>
        <v>0</v>
      </c>
      <c r="BJ225" s="21" t="s">
        <v>77</v>
      </c>
      <c r="BK225" s="160">
        <f t="shared" si="79"/>
        <v>0</v>
      </c>
      <c r="BL225" s="21" t="s">
        <v>128</v>
      </c>
      <c r="BM225" s="21" t="s">
        <v>2255</v>
      </c>
    </row>
    <row r="226" spans="2:65" s="1" customFormat="1" ht="16.5" customHeight="1">
      <c r="B226" s="149"/>
      <c r="C226" s="172" t="s">
        <v>69</v>
      </c>
      <c r="D226" s="172" t="s">
        <v>235</v>
      </c>
      <c r="E226" s="173" t="s">
        <v>2256</v>
      </c>
      <c r="F226" s="174" t="s">
        <v>2257</v>
      </c>
      <c r="G226" s="175" t="s">
        <v>2042</v>
      </c>
      <c r="H226" s="176">
        <v>1</v>
      </c>
      <c r="I226" s="177"/>
      <c r="J226" s="177">
        <f t="shared" si="70"/>
        <v>0</v>
      </c>
      <c r="K226" s="174" t="s">
        <v>5</v>
      </c>
      <c r="L226" s="178"/>
      <c r="M226" s="179" t="s">
        <v>5</v>
      </c>
      <c r="N226" s="180" t="s">
        <v>40</v>
      </c>
      <c r="O226" s="158">
        <v>0</v>
      </c>
      <c r="P226" s="158">
        <f t="shared" si="71"/>
        <v>0</v>
      </c>
      <c r="Q226" s="158">
        <v>0</v>
      </c>
      <c r="R226" s="158">
        <f t="shared" si="72"/>
        <v>0</v>
      </c>
      <c r="S226" s="158">
        <v>0</v>
      </c>
      <c r="T226" s="159">
        <f t="shared" si="73"/>
        <v>0</v>
      </c>
      <c r="AR226" s="21" t="s">
        <v>221</v>
      </c>
      <c r="AT226" s="21" t="s">
        <v>235</v>
      </c>
      <c r="AU226" s="21" t="s">
        <v>77</v>
      </c>
      <c r="AY226" s="21" t="s">
        <v>129</v>
      </c>
      <c r="BE226" s="160">
        <f t="shared" si="74"/>
        <v>0</v>
      </c>
      <c r="BF226" s="160">
        <f t="shared" si="75"/>
        <v>0</v>
      </c>
      <c r="BG226" s="160">
        <f t="shared" si="76"/>
        <v>0</v>
      </c>
      <c r="BH226" s="160">
        <f t="shared" si="77"/>
        <v>0</v>
      </c>
      <c r="BI226" s="160">
        <f t="shared" si="78"/>
        <v>0</v>
      </c>
      <c r="BJ226" s="21" t="s">
        <v>77</v>
      </c>
      <c r="BK226" s="160">
        <f t="shared" si="79"/>
        <v>0</v>
      </c>
      <c r="BL226" s="21" t="s">
        <v>128</v>
      </c>
      <c r="BM226" s="21" t="s">
        <v>2258</v>
      </c>
    </row>
    <row r="227" spans="2:65" s="1" customFormat="1" ht="16.5" customHeight="1">
      <c r="B227" s="149"/>
      <c r="C227" s="172" t="s">
        <v>69</v>
      </c>
      <c r="D227" s="172" t="s">
        <v>235</v>
      </c>
      <c r="E227" s="173" t="s">
        <v>2259</v>
      </c>
      <c r="F227" s="174" t="s">
        <v>2260</v>
      </c>
      <c r="G227" s="175" t="s">
        <v>2042</v>
      </c>
      <c r="H227" s="176">
        <v>19</v>
      </c>
      <c r="I227" s="177"/>
      <c r="J227" s="177">
        <f t="shared" si="70"/>
        <v>0</v>
      </c>
      <c r="K227" s="174" t="s">
        <v>5</v>
      </c>
      <c r="L227" s="178"/>
      <c r="M227" s="179" t="s">
        <v>5</v>
      </c>
      <c r="N227" s="180" t="s">
        <v>40</v>
      </c>
      <c r="O227" s="158">
        <v>0</v>
      </c>
      <c r="P227" s="158">
        <f t="shared" si="71"/>
        <v>0</v>
      </c>
      <c r="Q227" s="158">
        <v>0</v>
      </c>
      <c r="R227" s="158">
        <f t="shared" si="72"/>
        <v>0</v>
      </c>
      <c r="S227" s="158">
        <v>0</v>
      </c>
      <c r="T227" s="159">
        <f t="shared" si="73"/>
        <v>0</v>
      </c>
      <c r="AR227" s="21" t="s">
        <v>221</v>
      </c>
      <c r="AT227" s="21" t="s">
        <v>235</v>
      </c>
      <c r="AU227" s="21" t="s">
        <v>77</v>
      </c>
      <c r="AY227" s="21" t="s">
        <v>129</v>
      </c>
      <c r="BE227" s="160">
        <f t="shared" si="74"/>
        <v>0</v>
      </c>
      <c r="BF227" s="160">
        <f t="shared" si="75"/>
        <v>0</v>
      </c>
      <c r="BG227" s="160">
        <f t="shared" si="76"/>
        <v>0</v>
      </c>
      <c r="BH227" s="160">
        <f t="shared" si="77"/>
        <v>0</v>
      </c>
      <c r="BI227" s="160">
        <f t="shared" si="78"/>
        <v>0</v>
      </c>
      <c r="BJ227" s="21" t="s">
        <v>77</v>
      </c>
      <c r="BK227" s="160">
        <f t="shared" si="79"/>
        <v>0</v>
      </c>
      <c r="BL227" s="21" t="s">
        <v>128</v>
      </c>
      <c r="BM227" s="21" t="s">
        <v>2261</v>
      </c>
    </row>
    <row r="228" spans="2:65" s="1" customFormat="1" ht="16.5" customHeight="1">
      <c r="B228" s="149"/>
      <c r="C228" s="172" t="s">
        <v>69</v>
      </c>
      <c r="D228" s="172" t="s">
        <v>235</v>
      </c>
      <c r="E228" s="173" t="s">
        <v>2262</v>
      </c>
      <c r="F228" s="174" t="s">
        <v>2263</v>
      </c>
      <c r="G228" s="175" t="s">
        <v>2264</v>
      </c>
      <c r="H228" s="176">
        <v>30</v>
      </c>
      <c r="I228" s="177"/>
      <c r="J228" s="177">
        <f t="shared" si="70"/>
        <v>0</v>
      </c>
      <c r="K228" s="174" t="s">
        <v>5</v>
      </c>
      <c r="L228" s="178"/>
      <c r="M228" s="179" t="s">
        <v>5</v>
      </c>
      <c r="N228" s="180" t="s">
        <v>40</v>
      </c>
      <c r="O228" s="158">
        <v>0</v>
      </c>
      <c r="P228" s="158">
        <f t="shared" si="71"/>
        <v>0</v>
      </c>
      <c r="Q228" s="158">
        <v>0</v>
      </c>
      <c r="R228" s="158">
        <f t="shared" si="72"/>
        <v>0</v>
      </c>
      <c r="S228" s="158">
        <v>0</v>
      </c>
      <c r="T228" s="159">
        <f t="shared" si="73"/>
        <v>0</v>
      </c>
      <c r="AR228" s="21" t="s">
        <v>221</v>
      </c>
      <c r="AT228" s="21" t="s">
        <v>235</v>
      </c>
      <c r="AU228" s="21" t="s">
        <v>77</v>
      </c>
      <c r="AY228" s="21" t="s">
        <v>129</v>
      </c>
      <c r="BE228" s="160">
        <f t="shared" si="74"/>
        <v>0</v>
      </c>
      <c r="BF228" s="160">
        <f t="shared" si="75"/>
        <v>0</v>
      </c>
      <c r="BG228" s="160">
        <f t="shared" si="76"/>
        <v>0</v>
      </c>
      <c r="BH228" s="160">
        <f t="shared" si="77"/>
        <v>0</v>
      </c>
      <c r="BI228" s="160">
        <f t="shared" si="78"/>
        <v>0</v>
      </c>
      <c r="BJ228" s="21" t="s">
        <v>77</v>
      </c>
      <c r="BK228" s="160">
        <f t="shared" si="79"/>
        <v>0</v>
      </c>
      <c r="BL228" s="21" t="s">
        <v>128</v>
      </c>
      <c r="BM228" s="21" t="s">
        <v>2265</v>
      </c>
    </row>
    <row r="229" spans="2:65" s="1" customFormat="1" ht="16.5" customHeight="1">
      <c r="B229" s="149"/>
      <c r="C229" s="172" t="s">
        <v>69</v>
      </c>
      <c r="D229" s="172" t="s">
        <v>235</v>
      </c>
      <c r="E229" s="173" t="s">
        <v>2266</v>
      </c>
      <c r="F229" s="174" t="s">
        <v>2267</v>
      </c>
      <c r="G229" s="175" t="s">
        <v>224</v>
      </c>
      <c r="H229" s="176">
        <v>1</v>
      </c>
      <c r="I229" s="177"/>
      <c r="J229" s="177">
        <f t="shared" si="70"/>
        <v>0</v>
      </c>
      <c r="K229" s="174" t="s">
        <v>5</v>
      </c>
      <c r="L229" s="178"/>
      <c r="M229" s="179" t="s">
        <v>5</v>
      </c>
      <c r="N229" s="180" t="s">
        <v>40</v>
      </c>
      <c r="O229" s="158">
        <v>0</v>
      </c>
      <c r="P229" s="158">
        <f t="shared" si="71"/>
        <v>0</v>
      </c>
      <c r="Q229" s="158">
        <v>0</v>
      </c>
      <c r="R229" s="158">
        <f t="shared" si="72"/>
        <v>0</v>
      </c>
      <c r="S229" s="158">
        <v>0</v>
      </c>
      <c r="T229" s="159">
        <f t="shared" si="73"/>
        <v>0</v>
      </c>
      <c r="AR229" s="21" t="s">
        <v>221</v>
      </c>
      <c r="AT229" s="21" t="s">
        <v>235</v>
      </c>
      <c r="AU229" s="21" t="s">
        <v>77</v>
      </c>
      <c r="AY229" s="21" t="s">
        <v>129</v>
      </c>
      <c r="BE229" s="160">
        <f t="shared" si="74"/>
        <v>0</v>
      </c>
      <c r="BF229" s="160">
        <f t="shared" si="75"/>
        <v>0</v>
      </c>
      <c r="BG229" s="160">
        <f t="shared" si="76"/>
        <v>0</v>
      </c>
      <c r="BH229" s="160">
        <f t="shared" si="77"/>
        <v>0</v>
      </c>
      <c r="BI229" s="160">
        <f t="shared" si="78"/>
        <v>0</v>
      </c>
      <c r="BJ229" s="21" t="s">
        <v>77</v>
      </c>
      <c r="BK229" s="160">
        <f t="shared" si="79"/>
        <v>0</v>
      </c>
      <c r="BL229" s="21" t="s">
        <v>128</v>
      </c>
      <c r="BM229" s="21" t="s">
        <v>2268</v>
      </c>
    </row>
    <row r="230" spans="2:65" s="1" customFormat="1" ht="16.5" customHeight="1">
      <c r="B230" s="149"/>
      <c r="C230" s="172" t="s">
        <v>69</v>
      </c>
      <c r="D230" s="172" t="s">
        <v>235</v>
      </c>
      <c r="E230" s="173" t="s">
        <v>2269</v>
      </c>
      <c r="F230" s="174" t="s">
        <v>2270</v>
      </c>
      <c r="G230" s="175" t="s">
        <v>317</v>
      </c>
      <c r="H230" s="176">
        <v>11</v>
      </c>
      <c r="I230" s="177"/>
      <c r="J230" s="177">
        <f t="shared" si="70"/>
        <v>0</v>
      </c>
      <c r="K230" s="174" t="s">
        <v>5</v>
      </c>
      <c r="L230" s="178"/>
      <c r="M230" s="179" t="s">
        <v>5</v>
      </c>
      <c r="N230" s="180" t="s">
        <v>40</v>
      </c>
      <c r="O230" s="158">
        <v>0</v>
      </c>
      <c r="P230" s="158">
        <f t="shared" si="71"/>
        <v>0</v>
      </c>
      <c r="Q230" s="158">
        <v>0</v>
      </c>
      <c r="R230" s="158">
        <f t="shared" si="72"/>
        <v>0</v>
      </c>
      <c r="S230" s="158">
        <v>0</v>
      </c>
      <c r="T230" s="159">
        <f t="shared" si="73"/>
        <v>0</v>
      </c>
      <c r="AR230" s="21" t="s">
        <v>221</v>
      </c>
      <c r="AT230" s="21" t="s">
        <v>235</v>
      </c>
      <c r="AU230" s="21" t="s">
        <v>77</v>
      </c>
      <c r="AY230" s="21" t="s">
        <v>129</v>
      </c>
      <c r="BE230" s="160">
        <f t="shared" si="74"/>
        <v>0</v>
      </c>
      <c r="BF230" s="160">
        <f t="shared" si="75"/>
        <v>0</v>
      </c>
      <c r="BG230" s="160">
        <f t="shared" si="76"/>
        <v>0</v>
      </c>
      <c r="BH230" s="160">
        <f t="shared" si="77"/>
        <v>0</v>
      </c>
      <c r="BI230" s="160">
        <f t="shared" si="78"/>
        <v>0</v>
      </c>
      <c r="BJ230" s="21" t="s">
        <v>77</v>
      </c>
      <c r="BK230" s="160">
        <f t="shared" si="79"/>
        <v>0</v>
      </c>
      <c r="BL230" s="21" t="s">
        <v>128</v>
      </c>
      <c r="BM230" s="21" t="s">
        <v>2271</v>
      </c>
    </row>
    <row r="231" spans="2:65" s="1" customFormat="1" ht="25.5" customHeight="1">
      <c r="B231" s="149"/>
      <c r="C231" s="172" t="s">
        <v>69</v>
      </c>
      <c r="D231" s="172" t="s">
        <v>235</v>
      </c>
      <c r="E231" s="173" t="s">
        <v>2272</v>
      </c>
      <c r="F231" s="174" t="s">
        <v>2273</v>
      </c>
      <c r="G231" s="175" t="s">
        <v>2042</v>
      </c>
      <c r="H231" s="176">
        <v>2</v>
      </c>
      <c r="I231" s="177"/>
      <c r="J231" s="177">
        <f t="shared" si="70"/>
        <v>0</v>
      </c>
      <c r="K231" s="174" t="s">
        <v>5</v>
      </c>
      <c r="L231" s="178"/>
      <c r="M231" s="179" t="s">
        <v>5</v>
      </c>
      <c r="N231" s="180" t="s">
        <v>40</v>
      </c>
      <c r="O231" s="158">
        <v>0</v>
      </c>
      <c r="P231" s="158">
        <f t="shared" si="71"/>
        <v>0</v>
      </c>
      <c r="Q231" s="158">
        <v>0</v>
      </c>
      <c r="R231" s="158">
        <f t="shared" si="72"/>
        <v>0</v>
      </c>
      <c r="S231" s="158">
        <v>0</v>
      </c>
      <c r="T231" s="159">
        <f t="shared" si="73"/>
        <v>0</v>
      </c>
      <c r="AR231" s="21" t="s">
        <v>221</v>
      </c>
      <c r="AT231" s="21" t="s">
        <v>235</v>
      </c>
      <c r="AU231" s="21" t="s">
        <v>77</v>
      </c>
      <c r="AY231" s="21" t="s">
        <v>129</v>
      </c>
      <c r="BE231" s="160">
        <f t="shared" si="74"/>
        <v>0</v>
      </c>
      <c r="BF231" s="160">
        <f t="shared" si="75"/>
        <v>0</v>
      </c>
      <c r="BG231" s="160">
        <f t="shared" si="76"/>
        <v>0</v>
      </c>
      <c r="BH231" s="160">
        <f t="shared" si="77"/>
        <v>0</v>
      </c>
      <c r="BI231" s="160">
        <f t="shared" si="78"/>
        <v>0</v>
      </c>
      <c r="BJ231" s="21" t="s">
        <v>77</v>
      </c>
      <c r="BK231" s="160">
        <f t="shared" si="79"/>
        <v>0</v>
      </c>
      <c r="BL231" s="21" t="s">
        <v>128</v>
      </c>
      <c r="BM231" s="21" t="s">
        <v>2274</v>
      </c>
    </row>
    <row r="232" spans="2:65" s="1" customFormat="1" ht="16.5" customHeight="1">
      <c r="B232" s="149"/>
      <c r="C232" s="172" t="s">
        <v>69</v>
      </c>
      <c r="D232" s="172" t="s">
        <v>235</v>
      </c>
      <c r="E232" s="173" t="s">
        <v>2275</v>
      </c>
      <c r="F232" s="174" t="s">
        <v>2276</v>
      </c>
      <c r="G232" s="175" t="s">
        <v>2042</v>
      </c>
      <c r="H232" s="176">
        <v>32</v>
      </c>
      <c r="I232" s="177"/>
      <c r="J232" s="177">
        <f t="shared" si="70"/>
        <v>0</v>
      </c>
      <c r="K232" s="174" t="s">
        <v>5</v>
      </c>
      <c r="L232" s="178"/>
      <c r="M232" s="179" t="s">
        <v>5</v>
      </c>
      <c r="N232" s="180" t="s">
        <v>40</v>
      </c>
      <c r="O232" s="158">
        <v>0</v>
      </c>
      <c r="P232" s="158">
        <f t="shared" si="71"/>
        <v>0</v>
      </c>
      <c r="Q232" s="158">
        <v>0</v>
      </c>
      <c r="R232" s="158">
        <f t="shared" si="72"/>
        <v>0</v>
      </c>
      <c r="S232" s="158">
        <v>0</v>
      </c>
      <c r="T232" s="159">
        <f t="shared" si="73"/>
        <v>0</v>
      </c>
      <c r="AR232" s="21" t="s">
        <v>221</v>
      </c>
      <c r="AT232" s="21" t="s">
        <v>235</v>
      </c>
      <c r="AU232" s="21" t="s">
        <v>77</v>
      </c>
      <c r="AY232" s="21" t="s">
        <v>129</v>
      </c>
      <c r="BE232" s="160">
        <f t="shared" si="74"/>
        <v>0</v>
      </c>
      <c r="BF232" s="160">
        <f t="shared" si="75"/>
        <v>0</v>
      </c>
      <c r="BG232" s="160">
        <f t="shared" si="76"/>
        <v>0</v>
      </c>
      <c r="BH232" s="160">
        <f t="shared" si="77"/>
        <v>0</v>
      </c>
      <c r="BI232" s="160">
        <f t="shared" si="78"/>
        <v>0</v>
      </c>
      <c r="BJ232" s="21" t="s">
        <v>77</v>
      </c>
      <c r="BK232" s="160">
        <f t="shared" si="79"/>
        <v>0</v>
      </c>
      <c r="BL232" s="21" t="s">
        <v>128</v>
      </c>
      <c r="BM232" s="21" t="s">
        <v>2277</v>
      </c>
    </row>
    <row r="233" spans="2:65" s="1" customFormat="1" ht="16.5" customHeight="1">
      <c r="B233" s="149"/>
      <c r="C233" s="172" t="s">
        <v>69</v>
      </c>
      <c r="D233" s="172" t="s">
        <v>235</v>
      </c>
      <c r="E233" s="173" t="s">
        <v>2278</v>
      </c>
      <c r="F233" s="174" t="s">
        <v>2279</v>
      </c>
      <c r="G233" s="175" t="s">
        <v>2042</v>
      </c>
      <c r="H233" s="176">
        <v>4</v>
      </c>
      <c r="I233" s="177"/>
      <c r="J233" s="177">
        <f t="shared" si="70"/>
        <v>0</v>
      </c>
      <c r="K233" s="174" t="s">
        <v>5</v>
      </c>
      <c r="L233" s="178"/>
      <c r="M233" s="179" t="s">
        <v>5</v>
      </c>
      <c r="N233" s="180" t="s">
        <v>40</v>
      </c>
      <c r="O233" s="158">
        <v>0</v>
      </c>
      <c r="P233" s="158">
        <f t="shared" si="71"/>
        <v>0</v>
      </c>
      <c r="Q233" s="158">
        <v>0</v>
      </c>
      <c r="R233" s="158">
        <f t="shared" si="72"/>
        <v>0</v>
      </c>
      <c r="S233" s="158">
        <v>0</v>
      </c>
      <c r="T233" s="159">
        <f t="shared" si="73"/>
        <v>0</v>
      </c>
      <c r="AR233" s="21" t="s">
        <v>221</v>
      </c>
      <c r="AT233" s="21" t="s">
        <v>235</v>
      </c>
      <c r="AU233" s="21" t="s">
        <v>77</v>
      </c>
      <c r="AY233" s="21" t="s">
        <v>129</v>
      </c>
      <c r="BE233" s="160">
        <f t="shared" si="74"/>
        <v>0</v>
      </c>
      <c r="BF233" s="160">
        <f t="shared" si="75"/>
        <v>0</v>
      </c>
      <c r="BG233" s="160">
        <f t="shared" si="76"/>
        <v>0</v>
      </c>
      <c r="BH233" s="160">
        <f t="shared" si="77"/>
        <v>0</v>
      </c>
      <c r="BI233" s="160">
        <f t="shared" si="78"/>
        <v>0</v>
      </c>
      <c r="BJ233" s="21" t="s">
        <v>77</v>
      </c>
      <c r="BK233" s="160">
        <f t="shared" si="79"/>
        <v>0</v>
      </c>
      <c r="BL233" s="21" t="s">
        <v>128</v>
      </c>
      <c r="BM233" s="21" t="s">
        <v>2280</v>
      </c>
    </row>
    <row r="234" spans="2:65" s="1" customFormat="1" ht="16.5" customHeight="1">
      <c r="B234" s="149"/>
      <c r="C234" s="172" t="s">
        <v>69</v>
      </c>
      <c r="D234" s="172" t="s">
        <v>235</v>
      </c>
      <c r="E234" s="173" t="s">
        <v>2281</v>
      </c>
      <c r="F234" s="174" t="s">
        <v>2282</v>
      </c>
      <c r="G234" s="175" t="s">
        <v>2042</v>
      </c>
      <c r="H234" s="176">
        <v>14</v>
      </c>
      <c r="I234" s="177"/>
      <c r="J234" s="177">
        <f t="shared" si="70"/>
        <v>0</v>
      </c>
      <c r="K234" s="174" t="s">
        <v>5</v>
      </c>
      <c r="L234" s="178"/>
      <c r="M234" s="179" t="s">
        <v>5</v>
      </c>
      <c r="N234" s="180" t="s">
        <v>40</v>
      </c>
      <c r="O234" s="158">
        <v>0</v>
      </c>
      <c r="P234" s="158">
        <f t="shared" si="71"/>
        <v>0</v>
      </c>
      <c r="Q234" s="158">
        <v>0</v>
      </c>
      <c r="R234" s="158">
        <f t="shared" si="72"/>
        <v>0</v>
      </c>
      <c r="S234" s="158">
        <v>0</v>
      </c>
      <c r="T234" s="159">
        <f t="shared" si="73"/>
        <v>0</v>
      </c>
      <c r="AR234" s="21" t="s">
        <v>221</v>
      </c>
      <c r="AT234" s="21" t="s">
        <v>235</v>
      </c>
      <c r="AU234" s="21" t="s">
        <v>77</v>
      </c>
      <c r="AY234" s="21" t="s">
        <v>129</v>
      </c>
      <c r="BE234" s="160">
        <f t="shared" si="74"/>
        <v>0</v>
      </c>
      <c r="BF234" s="160">
        <f t="shared" si="75"/>
        <v>0</v>
      </c>
      <c r="BG234" s="160">
        <f t="shared" si="76"/>
        <v>0</v>
      </c>
      <c r="BH234" s="160">
        <f t="shared" si="77"/>
        <v>0</v>
      </c>
      <c r="BI234" s="160">
        <f t="shared" si="78"/>
        <v>0</v>
      </c>
      <c r="BJ234" s="21" t="s">
        <v>77</v>
      </c>
      <c r="BK234" s="160">
        <f t="shared" si="79"/>
        <v>0</v>
      </c>
      <c r="BL234" s="21" t="s">
        <v>128</v>
      </c>
      <c r="BM234" s="21" t="s">
        <v>2283</v>
      </c>
    </row>
    <row r="235" spans="2:65" s="1" customFormat="1" ht="16.5" customHeight="1">
      <c r="B235" s="149"/>
      <c r="C235" s="172" t="s">
        <v>69</v>
      </c>
      <c r="D235" s="172" t="s">
        <v>235</v>
      </c>
      <c r="E235" s="173" t="s">
        <v>2284</v>
      </c>
      <c r="F235" s="174" t="s">
        <v>2285</v>
      </c>
      <c r="G235" s="175" t="s">
        <v>2042</v>
      </c>
      <c r="H235" s="176">
        <v>21</v>
      </c>
      <c r="I235" s="177"/>
      <c r="J235" s="177">
        <f t="shared" si="70"/>
        <v>0</v>
      </c>
      <c r="K235" s="174" t="s">
        <v>5</v>
      </c>
      <c r="L235" s="178"/>
      <c r="M235" s="179" t="s">
        <v>5</v>
      </c>
      <c r="N235" s="180" t="s">
        <v>40</v>
      </c>
      <c r="O235" s="158">
        <v>0</v>
      </c>
      <c r="P235" s="158">
        <f t="shared" si="71"/>
        <v>0</v>
      </c>
      <c r="Q235" s="158">
        <v>0</v>
      </c>
      <c r="R235" s="158">
        <f t="shared" si="72"/>
        <v>0</v>
      </c>
      <c r="S235" s="158">
        <v>0</v>
      </c>
      <c r="T235" s="159">
        <f t="shared" si="73"/>
        <v>0</v>
      </c>
      <c r="AR235" s="21" t="s">
        <v>221</v>
      </c>
      <c r="AT235" s="21" t="s">
        <v>235</v>
      </c>
      <c r="AU235" s="21" t="s">
        <v>77</v>
      </c>
      <c r="AY235" s="21" t="s">
        <v>129</v>
      </c>
      <c r="BE235" s="160">
        <f t="shared" si="74"/>
        <v>0</v>
      </c>
      <c r="BF235" s="160">
        <f t="shared" si="75"/>
        <v>0</v>
      </c>
      <c r="BG235" s="160">
        <f t="shared" si="76"/>
        <v>0</v>
      </c>
      <c r="BH235" s="160">
        <f t="shared" si="77"/>
        <v>0</v>
      </c>
      <c r="BI235" s="160">
        <f t="shared" si="78"/>
        <v>0</v>
      </c>
      <c r="BJ235" s="21" t="s">
        <v>77</v>
      </c>
      <c r="BK235" s="160">
        <f t="shared" si="79"/>
        <v>0</v>
      </c>
      <c r="BL235" s="21" t="s">
        <v>128</v>
      </c>
      <c r="BM235" s="21" t="s">
        <v>2286</v>
      </c>
    </row>
    <row r="236" spans="2:65" s="1" customFormat="1" ht="25.5" customHeight="1">
      <c r="B236" s="149"/>
      <c r="C236" s="172" t="s">
        <v>69</v>
      </c>
      <c r="D236" s="172" t="s">
        <v>235</v>
      </c>
      <c r="E236" s="173" t="s">
        <v>2287</v>
      </c>
      <c r="F236" s="174" t="s">
        <v>2288</v>
      </c>
      <c r="G236" s="175" t="s">
        <v>2042</v>
      </c>
      <c r="H236" s="176">
        <v>1</v>
      </c>
      <c r="I236" s="177"/>
      <c r="J236" s="177">
        <f t="shared" si="70"/>
        <v>0</v>
      </c>
      <c r="K236" s="174" t="s">
        <v>5</v>
      </c>
      <c r="L236" s="178"/>
      <c r="M236" s="179" t="s">
        <v>5</v>
      </c>
      <c r="N236" s="180" t="s">
        <v>40</v>
      </c>
      <c r="O236" s="158">
        <v>0</v>
      </c>
      <c r="P236" s="158">
        <f t="shared" si="71"/>
        <v>0</v>
      </c>
      <c r="Q236" s="158">
        <v>0</v>
      </c>
      <c r="R236" s="158">
        <f t="shared" si="72"/>
        <v>0</v>
      </c>
      <c r="S236" s="158">
        <v>0</v>
      </c>
      <c r="T236" s="159">
        <f t="shared" si="73"/>
        <v>0</v>
      </c>
      <c r="AR236" s="21" t="s">
        <v>221</v>
      </c>
      <c r="AT236" s="21" t="s">
        <v>235</v>
      </c>
      <c r="AU236" s="21" t="s">
        <v>77</v>
      </c>
      <c r="AY236" s="21" t="s">
        <v>129</v>
      </c>
      <c r="BE236" s="160">
        <f t="shared" si="74"/>
        <v>0</v>
      </c>
      <c r="BF236" s="160">
        <f t="shared" si="75"/>
        <v>0</v>
      </c>
      <c r="BG236" s="160">
        <f t="shared" si="76"/>
        <v>0</v>
      </c>
      <c r="BH236" s="160">
        <f t="shared" si="77"/>
        <v>0</v>
      </c>
      <c r="BI236" s="160">
        <f t="shared" si="78"/>
        <v>0</v>
      </c>
      <c r="BJ236" s="21" t="s">
        <v>77</v>
      </c>
      <c r="BK236" s="160">
        <f t="shared" si="79"/>
        <v>0</v>
      </c>
      <c r="BL236" s="21" t="s">
        <v>128</v>
      </c>
      <c r="BM236" s="21" t="s">
        <v>2289</v>
      </c>
    </row>
    <row r="237" spans="2:65" s="1" customFormat="1" ht="16.5" customHeight="1">
      <c r="B237" s="149"/>
      <c r="C237" s="172" t="s">
        <v>69</v>
      </c>
      <c r="D237" s="172" t="s">
        <v>235</v>
      </c>
      <c r="E237" s="173" t="s">
        <v>2290</v>
      </c>
      <c r="F237" s="174" t="s">
        <v>2291</v>
      </c>
      <c r="G237" s="175" t="s">
        <v>2042</v>
      </c>
      <c r="H237" s="176">
        <v>1</v>
      </c>
      <c r="I237" s="177"/>
      <c r="J237" s="177">
        <f t="shared" si="70"/>
        <v>0</v>
      </c>
      <c r="K237" s="174" t="s">
        <v>5</v>
      </c>
      <c r="L237" s="178"/>
      <c r="M237" s="179" t="s">
        <v>5</v>
      </c>
      <c r="N237" s="180" t="s">
        <v>40</v>
      </c>
      <c r="O237" s="158">
        <v>0</v>
      </c>
      <c r="P237" s="158">
        <f t="shared" si="71"/>
        <v>0</v>
      </c>
      <c r="Q237" s="158">
        <v>0</v>
      </c>
      <c r="R237" s="158">
        <f t="shared" si="72"/>
        <v>0</v>
      </c>
      <c r="S237" s="158">
        <v>0</v>
      </c>
      <c r="T237" s="159">
        <f t="shared" si="73"/>
        <v>0</v>
      </c>
      <c r="AR237" s="21" t="s">
        <v>221</v>
      </c>
      <c r="AT237" s="21" t="s">
        <v>235</v>
      </c>
      <c r="AU237" s="21" t="s">
        <v>77</v>
      </c>
      <c r="AY237" s="21" t="s">
        <v>129</v>
      </c>
      <c r="BE237" s="160">
        <f t="shared" si="74"/>
        <v>0</v>
      </c>
      <c r="BF237" s="160">
        <f t="shared" si="75"/>
        <v>0</v>
      </c>
      <c r="BG237" s="160">
        <f t="shared" si="76"/>
        <v>0</v>
      </c>
      <c r="BH237" s="160">
        <f t="shared" si="77"/>
        <v>0</v>
      </c>
      <c r="BI237" s="160">
        <f t="shared" si="78"/>
        <v>0</v>
      </c>
      <c r="BJ237" s="21" t="s">
        <v>77</v>
      </c>
      <c r="BK237" s="160">
        <f t="shared" si="79"/>
        <v>0</v>
      </c>
      <c r="BL237" s="21" t="s">
        <v>128</v>
      </c>
      <c r="BM237" s="21" t="s">
        <v>2292</v>
      </c>
    </row>
    <row r="238" spans="2:65" s="1" customFormat="1" ht="16.5" customHeight="1">
      <c r="B238" s="149"/>
      <c r="C238" s="172" t="s">
        <v>69</v>
      </c>
      <c r="D238" s="172" t="s">
        <v>235</v>
      </c>
      <c r="E238" s="173" t="s">
        <v>2293</v>
      </c>
      <c r="F238" s="174" t="s">
        <v>2294</v>
      </c>
      <c r="G238" s="175" t="s">
        <v>2042</v>
      </c>
      <c r="H238" s="176">
        <v>8</v>
      </c>
      <c r="I238" s="177"/>
      <c r="J238" s="177">
        <f t="shared" si="70"/>
        <v>0</v>
      </c>
      <c r="K238" s="174" t="s">
        <v>5</v>
      </c>
      <c r="L238" s="178"/>
      <c r="M238" s="179" t="s">
        <v>5</v>
      </c>
      <c r="N238" s="180" t="s">
        <v>40</v>
      </c>
      <c r="O238" s="158">
        <v>0</v>
      </c>
      <c r="P238" s="158">
        <f t="shared" si="71"/>
        <v>0</v>
      </c>
      <c r="Q238" s="158">
        <v>0</v>
      </c>
      <c r="R238" s="158">
        <f t="shared" si="72"/>
        <v>0</v>
      </c>
      <c r="S238" s="158">
        <v>0</v>
      </c>
      <c r="T238" s="159">
        <f t="shared" si="73"/>
        <v>0</v>
      </c>
      <c r="AR238" s="21" t="s">
        <v>221</v>
      </c>
      <c r="AT238" s="21" t="s">
        <v>235</v>
      </c>
      <c r="AU238" s="21" t="s">
        <v>77</v>
      </c>
      <c r="AY238" s="21" t="s">
        <v>129</v>
      </c>
      <c r="BE238" s="160">
        <f t="shared" si="74"/>
        <v>0</v>
      </c>
      <c r="BF238" s="160">
        <f t="shared" si="75"/>
        <v>0</v>
      </c>
      <c r="BG238" s="160">
        <f t="shared" si="76"/>
        <v>0</v>
      </c>
      <c r="BH238" s="160">
        <f t="shared" si="77"/>
        <v>0</v>
      </c>
      <c r="BI238" s="160">
        <f t="shared" si="78"/>
        <v>0</v>
      </c>
      <c r="BJ238" s="21" t="s">
        <v>77</v>
      </c>
      <c r="BK238" s="160">
        <f t="shared" si="79"/>
        <v>0</v>
      </c>
      <c r="BL238" s="21" t="s">
        <v>128</v>
      </c>
      <c r="BM238" s="21" t="s">
        <v>2295</v>
      </c>
    </row>
    <row r="239" spans="2:65" s="1" customFormat="1" ht="16.5" customHeight="1">
      <c r="B239" s="149"/>
      <c r="C239" s="172" t="s">
        <v>69</v>
      </c>
      <c r="D239" s="172" t="s">
        <v>235</v>
      </c>
      <c r="E239" s="173" t="s">
        <v>2296</v>
      </c>
      <c r="F239" s="174" t="s">
        <v>2297</v>
      </c>
      <c r="G239" s="175" t="s">
        <v>2042</v>
      </c>
      <c r="H239" s="176">
        <v>3</v>
      </c>
      <c r="I239" s="177"/>
      <c r="J239" s="177">
        <f t="shared" si="70"/>
        <v>0</v>
      </c>
      <c r="K239" s="174" t="s">
        <v>5</v>
      </c>
      <c r="L239" s="178"/>
      <c r="M239" s="179" t="s">
        <v>5</v>
      </c>
      <c r="N239" s="180" t="s">
        <v>40</v>
      </c>
      <c r="O239" s="158">
        <v>0</v>
      </c>
      <c r="P239" s="158">
        <f t="shared" si="71"/>
        <v>0</v>
      </c>
      <c r="Q239" s="158">
        <v>0</v>
      </c>
      <c r="R239" s="158">
        <f t="shared" si="72"/>
        <v>0</v>
      </c>
      <c r="S239" s="158">
        <v>0</v>
      </c>
      <c r="T239" s="159">
        <f t="shared" si="73"/>
        <v>0</v>
      </c>
      <c r="AR239" s="21" t="s">
        <v>221</v>
      </c>
      <c r="AT239" s="21" t="s">
        <v>235</v>
      </c>
      <c r="AU239" s="21" t="s">
        <v>77</v>
      </c>
      <c r="AY239" s="21" t="s">
        <v>129</v>
      </c>
      <c r="BE239" s="160">
        <f t="shared" si="74"/>
        <v>0</v>
      </c>
      <c r="BF239" s="160">
        <f t="shared" si="75"/>
        <v>0</v>
      </c>
      <c r="BG239" s="160">
        <f t="shared" si="76"/>
        <v>0</v>
      </c>
      <c r="BH239" s="160">
        <f t="shared" si="77"/>
        <v>0</v>
      </c>
      <c r="BI239" s="160">
        <f t="shared" si="78"/>
        <v>0</v>
      </c>
      <c r="BJ239" s="21" t="s">
        <v>77</v>
      </c>
      <c r="BK239" s="160">
        <f t="shared" si="79"/>
        <v>0</v>
      </c>
      <c r="BL239" s="21" t="s">
        <v>128</v>
      </c>
      <c r="BM239" s="21" t="s">
        <v>2298</v>
      </c>
    </row>
    <row r="240" spans="2:65" s="1" customFormat="1" ht="16.5" customHeight="1">
      <c r="B240" s="149"/>
      <c r="C240" s="172" t="s">
        <v>69</v>
      </c>
      <c r="D240" s="172" t="s">
        <v>235</v>
      </c>
      <c r="E240" s="173" t="s">
        <v>2299</v>
      </c>
      <c r="F240" s="174" t="s">
        <v>2300</v>
      </c>
      <c r="G240" s="175" t="s">
        <v>2042</v>
      </c>
      <c r="H240" s="176">
        <v>8</v>
      </c>
      <c r="I240" s="177"/>
      <c r="J240" s="177">
        <f t="shared" si="70"/>
        <v>0</v>
      </c>
      <c r="K240" s="174" t="s">
        <v>5</v>
      </c>
      <c r="L240" s="178"/>
      <c r="M240" s="179" t="s">
        <v>5</v>
      </c>
      <c r="N240" s="180" t="s">
        <v>40</v>
      </c>
      <c r="O240" s="158">
        <v>0</v>
      </c>
      <c r="P240" s="158">
        <f t="shared" si="71"/>
        <v>0</v>
      </c>
      <c r="Q240" s="158">
        <v>0</v>
      </c>
      <c r="R240" s="158">
        <f t="shared" si="72"/>
        <v>0</v>
      </c>
      <c r="S240" s="158">
        <v>0</v>
      </c>
      <c r="T240" s="159">
        <f t="shared" si="73"/>
        <v>0</v>
      </c>
      <c r="AR240" s="21" t="s">
        <v>221</v>
      </c>
      <c r="AT240" s="21" t="s">
        <v>235</v>
      </c>
      <c r="AU240" s="21" t="s">
        <v>77</v>
      </c>
      <c r="AY240" s="21" t="s">
        <v>129</v>
      </c>
      <c r="BE240" s="160">
        <f t="shared" si="74"/>
        <v>0</v>
      </c>
      <c r="BF240" s="160">
        <f t="shared" si="75"/>
        <v>0</v>
      </c>
      <c r="BG240" s="160">
        <f t="shared" si="76"/>
        <v>0</v>
      </c>
      <c r="BH240" s="160">
        <f t="shared" si="77"/>
        <v>0</v>
      </c>
      <c r="BI240" s="160">
        <f t="shared" si="78"/>
        <v>0</v>
      </c>
      <c r="BJ240" s="21" t="s">
        <v>77</v>
      </c>
      <c r="BK240" s="160">
        <f t="shared" si="79"/>
        <v>0</v>
      </c>
      <c r="BL240" s="21" t="s">
        <v>128</v>
      </c>
      <c r="BM240" s="21" t="s">
        <v>2301</v>
      </c>
    </row>
    <row r="241" spans="2:65" s="1" customFormat="1" ht="16.5" customHeight="1">
      <c r="B241" s="149"/>
      <c r="C241" s="172" t="s">
        <v>69</v>
      </c>
      <c r="D241" s="172" t="s">
        <v>235</v>
      </c>
      <c r="E241" s="173" t="s">
        <v>2302</v>
      </c>
      <c r="F241" s="174" t="s">
        <v>2303</v>
      </c>
      <c r="G241" s="175" t="s">
        <v>2042</v>
      </c>
      <c r="H241" s="176">
        <v>16</v>
      </c>
      <c r="I241" s="177"/>
      <c r="J241" s="177">
        <f t="shared" ref="J241:J272" si="80">ROUND(I241*H241,2)</f>
        <v>0</v>
      </c>
      <c r="K241" s="174" t="s">
        <v>5</v>
      </c>
      <c r="L241" s="178"/>
      <c r="M241" s="179" t="s">
        <v>5</v>
      </c>
      <c r="N241" s="180" t="s">
        <v>40</v>
      </c>
      <c r="O241" s="158">
        <v>0</v>
      </c>
      <c r="P241" s="158">
        <f t="shared" ref="P241:P272" si="81">O241*H241</f>
        <v>0</v>
      </c>
      <c r="Q241" s="158">
        <v>0</v>
      </c>
      <c r="R241" s="158">
        <f t="shared" ref="R241:R272" si="82">Q241*H241</f>
        <v>0</v>
      </c>
      <c r="S241" s="158">
        <v>0</v>
      </c>
      <c r="T241" s="159">
        <f t="shared" ref="T241:T272" si="83">S241*H241</f>
        <v>0</v>
      </c>
      <c r="AR241" s="21" t="s">
        <v>221</v>
      </c>
      <c r="AT241" s="21" t="s">
        <v>235</v>
      </c>
      <c r="AU241" s="21" t="s">
        <v>77</v>
      </c>
      <c r="AY241" s="21" t="s">
        <v>129</v>
      </c>
      <c r="BE241" s="160">
        <f t="shared" ref="BE241:BE272" si="84">IF(N241="základní",J241,0)</f>
        <v>0</v>
      </c>
      <c r="BF241" s="160">
        <f t="shared" ref="BF241:BF272" si="85">IF(N241="snížená",J241,0)</f>
        <v>0</v>
      </c>
      <c r="BG241" s="160">
        <f t="shared" ref="BG241:BG272" si="86">IF(N241="zákl. přenesená",J241,0)</f>
        <v>0</v>
      </c>
      <c r="BH241" s="160">
        <f t="shared" ref="BH241:BH272" si="87">IF(N241="sníž. přenesená",J241,0)</f>
        <v>0</v>
      </c>
      <c r="BI241" s="160">
        <f t="shared" ref="BI241:BI272" si="88">IF(N241="nulová",J241,0)</f>
        <v>0</v>
      </c>
      <c r="BJ241" s="21" t="s">
        <v>77</v>
      </c>
      <c r="BK241" s="160">
        <f t="shared" ref="BK241:BK272" si="89">ROUND(I241*H241,2)</f>
        <v>0</v>
      </c>
      <c r="BL241" s="21" t="s">
        <v>128</v>
      </c>
      <c r="BM241" s="21" t="s">
        <v>2304</v>
      </c>
    </row>
    <row r="242" spans="2:65" s="1" customFormat="1" ht="16.5" customHeight="1">
      <c r="B242" s="149"/>
      <c r="C242" s="172" t="s">
        <v>69</v>
      </c>
      <c r="D242" s="172" t="s">
        <v>235</v>
      </c>
      <c r="E242" s="173" t="s">
        <v>2305</v>
      </c>
      <c r="F242" s="174" t="s">
        <v>2306</v>
      </c>
      <c r="G242" s="175" t="s">
        <v>2042</v>
      </c>
      <c r="H242" s="176">
        <v>5</v>
      </c>
      <c r="I242" s="177"/>
      <c r="J242" s="177">
        <f t="shared" si="80"/>
        <v>0</v>
      </c>
      <c r="K242" s="174" t="s">
        <v>5</v>
      </c>
      <c r="L242" s="178"/>
      <c r="M242" s="179" t="s">
        <v>5</v>
      </c>
      <c r="N242" s="180" t="s">
        <v>40</v>
      </c>
      <c r="O242" s="158">
        <v>0</v>
      </c>
      <c r="P242" s="158">
        <f t="shared" si="81"/>
        <v>0</v>
      </c>
      <c r="Q242" s="158">
        <v>0</v>
      </c>
      <c r="R242" s="158">
        <f t="shared" si="82"/>
        <v>0</v>
      </c>
      <c r="S242" s="158">
        <v>0</v>
      </c>
      <c r="T242" s="159">
        <f t="shared" si="83"/>
        <v>0</v>
      </c>
      <c r="AR242" s="21" t="s">
        <v>221</v>
      </c>
      <c r="AT242" s="21" t="s">
        <v>235</v>
      </c>
      <c r="AU242" s="21" t="s">
        <v>77</v>
      </c>
      <c r="AY242" s="21" t="s">
        <v>129</v>
      </c>
      <c r="BE242" s="160">
        <f t="shared" si="84"/>
        <v>0</v>
      </c>
      <c r="BF242" s="160">
        <f t="shared" si="85"/>
        <v>0</v>
      </c>
      <c r="BG242" s="160">
        <f t="shared" si="86"/>
        <v>0</v>
      </c>
      <c r="BH242" s="160">
        <f t="shared" si="87"/>
        <v>0</v>
      </c>
      <c r="BI242" s="160">
        <f t="shared" si="88"/>
        <v>0</v>
      </c>
      <c r="BJ242" s="21" t="s">
        <v>77</v>
      </c>
      <c r="BK242" s="160">
        <f t="shared" si="89"/>
        <v>0</v>
      </c>
      <c r="BL242" s="21" t="s">
        <v>128</v>
      </c>
      <c r="BM242" s="21" t="s">
        <v>2307</v>
      </c>
    </row>
    <row r="243" spans="2:65" s="1" customFormat="1" ht="16.5" customHeight="1">
      <c r="B243" s="149"/>
      <c r="C243" s="172" t="s">
        <v>69</v>
      </c>
      <c r="D243" s="172" t="s">
        <v>235</v>
      </c>
      <c r="E243" s="173" t="s">
        <v>2308</v>
      </c>
      <c r="F243" s="174" t="s">
        <v>2309</v>
      </c>
      <c r="G243" s="175" t="s">
        <v>2042</v>
      </c>
      <c r="H243" s="176">
        <v>6</v>
      </c>
      <c r="I243" s="177"/>
      <c r="J243" s="177">
        <f t="shared" si="80"/>
        <v>0</v>
      </c>
      <c r="K243" s="174" t="s">
        <v>5</v>
      </c>
      <c r="L243" s="178"/>
      <c r="M243" s="179" t="s">
        <v>5</v>
      </c>
      <c r="N243" s="180" t="s">
        <v>40</v>
      </c>
      <c r="O243" s="158">
        <v>0</v>
      </c>
      <c r="P243" s="158">
        <f t="shared" si="81"/>
        <v>0</v>
      </c>
      <c r="Q243" s="158">
        <v>0</v>
      </c>
      <c r="R243" s="158">
        <f t="shared" si="82"/>
        <v>0</v>
      </c>
      <c r="S243" s="158">
        <v>0</v>
      </c>
      <c r="T243" s="159">
        <f t="shared" si="83"/>
        <v>0</v>
      </c>
      <c r="AR243" s="21" t="s">
        <v>221</v>
      </c>
      <c r="AT243" s="21" t="s">
        <v>235</v>
      </c>
      <c r="AU243" s="21" t="s">
        <v>77</v>
      </c>
      <c r="AY243" s="21" t="s">
        <v>129</v>
      </c>
      <c r="BE243" s="160">
        <f t="shared" si="84"/>
        <v>0</v>
      </c>
      <c r="BF243" s="160">
        <f t="shared" si="85"/>
        <v>0</v>
      </c>
      <c r="BG243" s="160">
        <f t="shared" si="86"/>
        <v>0</v>
      </c>
      <c r="BH243" s="160">
        <f t="shared" si="87"/>
        <v>0</v>
      </c>
      <c r="BI243" s="160">
        <f t="shared" si="88"/>
        <v>0</v>
      </c>
      <c r="BJ243" s="21" t="s">
        <v>77</v>
      </c>
      <c r="BK243" s="160">
        <f t="shared" si="89"/>
        <v>0</v>
      </c>
      <c r="BL243" s="21" t="s">
        <v>128</v>
      </c>
      <c r="BM243" s="21" t="s">
        <v>2310</v>
      </c>
    </row>
    <row r="244" spans="2:65" s="1" customFormat="1" ht="16.5" customHeight="1">
      <c r="B244" s="149"/>
      <c r="C244" s="172" t="s">
        <v>69</v>
      </c>
      <c r="D244" s="172" t="s">
        <v>235</v>
      </c>
      <c r="E244" s="173" t="s">
        <v>2311</v>
      </c>
      <c r="F244" s="174" t="s">
        <v>2312</v>
      </c>
      <c r="G244" s="175" t="s">
        <v>2042</v>
      </c>
      <c r="H244" s="176">
        <v>8</v>
      </c>
      <c r="I244" s="177"/>
      <c r="J244" s="177">
        <f t="shared" si="80"/>
        <v>0</v>
      </c>
      <c r="K244" s="174" t="s">
        <v>5</v>
      </c>
      <c r="L244" s="178"/>
      <c r="M244" s="179" t="s">
        <v>5</v>
      </c>
      <c r="N244" s="180" t="s">
        <v>40</v>
      </c>
      <c r="O244" s="158">
        <v>0</v>
      </c>
      <c r="P244" s="158">
        <f t="shared" si="81"/>
        <v>0</v>
      </c>
      <c r="Q244" s="158">
        <v>0</v>
      </c>
      <c r="R244" s="158">
        <f t="shared" si="82"/>
        <v>0</v>
      </c>
      <c r="S244" s="158">
        <v>0</v>
      </c>
      <c r="T244" s="159">
        <f t="shared" si="83"/>
        <v>0</v>
      </c>
      <c r="AR244" s="21" t="s">
        <v>221</v>
      </c>
      <c r="AT244" s="21" t="s">
        <v>235</v>
      </c>
      <c r="AU244" s="21" t="s">
        <v>77</v>
      </c>
      <c r="AY244" s="21" t="s">
        <v>129</v>
      </c>
      <c r="BE244" s="160">
        <f t="shared" si="84"/>
        <v>0</v>
      </c>
      <c r="BF244" s="160">
        <f t="shared" si="85"/>
        <v>0</v>
      </c>
      <c r="BG244" s="160">
        <f t="shared" si="86"/>
        <v>0</v>
      </c>
      <c r="BH244" s="160">
        <f t="shared" si="87"/>
        <v>0</v>
      </c>
      <c r="BI244" s="160">
        <f t="shared" si="88"/>
        <v>0</v>
      </c>
      <c r="BJ244" s="21" t="s">
        <v>77</v>
      </c>
      <c r="BK244" s="160">
        <f t="shared" si="89"/>
        <v>0</v>
      </c>
      <c r="BL244" s="21" t="s">
        <v>128</v>
      </c>
      <c r="BM244" s="21" t="s">
        <v>2313</v>
      </c>
    </row>
    <row r="245" spans="2:65" s="1" customFormat="1" ht="16.5" customHeight="1">
      <c r="B245" s="149"/>
      <c r="C245" s="172" t="s">
        <v>69</v>
      </c>
      <c r="D245" s="172" t="s">
        <v>235</v>
      </c>
      <c r="E245" s="173" t="s">
        <v>2314</v>
      </c>
      <c r="F245" s="174" t="s">
        <v>2315</v>
      </c>
      <c r="G245" s="175" t="s">
        <v>2042</v>
      </c>
      <c r="H245" s="176">
        <v>5</v>
      </c>
      <c r="I245" s="177"/>
      <c r="J245" s="177">
        <f t="shared" si="80"/>
        <v>0</v>
      </c>
      <c r="K245" s="174" t="s">
        <v>5</v>
      </c>
      <c r="L245" s="178"/>
      <c r="M245" s="179" t="s">
        <v>5</v>
      </c>
      <c r="N245" s="180" t="s">
        <v>40</v>
      </c>
      <c r="O245" s="158">
        <v>0</v>
      </c>
      <c r="P245" s="158">
        <f t="shared" si="81"/>
        <v>0</v>
      </c>
      <c r="Q245" s="158">
        <v>0</v>
      </c>
      <c r="R245" s="158">
        <f t="shared" si="82"/>
        <v>0</v>
      </c>
      <c r="S245" s="158">
        <v>0</v>
      </c>
      <c r="T245" s="159">
        <f t="shared" si="83"/>
        <v>0</v>
      </c>
      <c r="AR245" s="21" t="s">
        <v>221</v>
      </c>
      <c r="AT245" s="21" t="s">
        <v>235</v>
      </c>
      <c r="AU245" s="21" t="s">
        <v>77</v>
      </c>
      <c r="AY245" s="21" t="s">
        <v>129</v>
      </c>
      <c r="BE245" s="160">
        <f t="shared" si="84"/>
        <v>0</v>
      </c>
      <c r="BF245" s="160">
        <f t="shared" si="85"/>
        <v>0</v>
      </c>
      <c r="BG245" s="160">
        <f t="shared" si="86"/>
        <v>0</v>
      </c>
      <c r="BH245" s="160">
        <f t="shared" si="87"/>
        <v>0</v>
      </c>
      <c r="BI245" s="160">
        <f t="shared" si="88"/>
        <v>0</v>
      </c>
      <c r="BJ245" s="21" t="s">
        <v>77</v>
      </c>
      <c r="BK245" s="160">
        <f t="shared" si="89"/>
        <v>0</v>
      </c>
      <c r="BL245" s="21" t="s">
        <v>128</v>
      </c>
      <c r="BM245" s="21" t="s">
        <v>2316</v>
      </c>
    </row>
    <row r="246" spans="2:65" s="1" customFormat="1" ht="16.5" customHeight="1">
      <c r="B246" s="149"/>
      <c r="C246" s="172" t="s">
        <v>69</v>
      </c>
      <c r="D246" s="172" t="s">
        <v>235</v>
      </c>
      <c r="E246" s="173" t="s">
        <v>2317</v>
      </c>
      <c r="F246" s="174" t="s">
        <v>2318</v>
      </c>
      <c r="G246" s="175" t="s">
        <v>2042</v>
      </c>
      <c r="H246" s="176">
        <v>19</v>
      </c>
      <c r="I246" s="177"/>
      <c r="J246" s="177">
        <f t="shared" si="80"/>
        <v>0</v>
      </c>
      <c r="K246" s="174" t="s">
        <v>5</v>
      </c>
      <c r="L246" s="178"/>
      <c r="M246" s="179" t="s">
        <v>5</v>
      </c>
      <c r="N246" s="180" t="s">
        <v>40</v>
      </c>
      <c r="O246" s="158">
        <v>0</v>
      </c>
      <c r="P246" s="158">
        <f t="shared" si="81"/>
        <v>0</v>
      </c>
      <c r="Q246" s="158">
        <v>0</v>
      </c>
      <c r="R246" s="158">
        <f t="shared" si="82"/>
        <v>0</v>
      </c>
      <c r="S246" s="158">
        <v>0</v>
      </c>
      <c r="T246" s="159">
        <f t="shared" si="83"/>
        <v>0</v>
      </c>
      <c r="AR246" s="21" t="s">
        <v>221</v>
      </c>
      <c r="AT246" s="21" t="s">
        <v>235</v>
      </c>
      <c r="AU246" s="21" t="s">
        <v>77</v>
      </c>
      <c r="AY246" s="21" t="s">
        <v>129</v>
      </c>
      <c r="BE246" s="160">
        <f t="shared" si="84"/>
        <v>0</v>
      </c>
      <c r="BF246" s="160">
        <f t="shared" si="85"/>
        <v>0</v>
      </c>
      <c r="BG246" s="160">
        <f t="shared" si="86"/>
        <v>0</v>
      </c>
      <c r="BH246" s="160">
        <f t="shared" si="87"/>
        <v>0</v>
      </c>
      <c r="BI246" s="160">
        <f t="shared" si="88"/>
        <v>0</v>
      </c>
      <c r="BJ246" s="21" t="s">
        <v>77</v>
      </c>
      <c r="BK246" s="160">
        <f t="shared" si="89"/>
        <v>0</v>
      </c>
      <c r="BL246" s="21" t="s">
        <v>128</v>
      </c>
      <c r="BM246" s="21" t="s">
        <v>2319</v>
      </c>
    </row>
    <row r="247" spans="2:65" s="1" customFormat="1" ht="16.5" customHeight="1">
      <c r="B247" s="149"/>
      <c r="C247" s="172" t="s">
        <v>69</v>
      </c>
      <c r="D247" s="172" t="s">
        <v>235</v>
      </c>
      <c r="E247" s="173" t="s">
        <v>2320</v>
      </c>
      <c r="F247" s="174" t="s">
        <v>2321</v>
      </c>
      <c r="G247" s="175" t="s">
        <v>2042</v>
      </c>
      <c r="H247" s="176">
        <v>29</v>
      </c>
      <c r="I247" s="177"/>
      <c r="J247" s="177">
        <f t="shared" si="80"/>
        <v>0</v>
      </c>
      <c r="K247" s="174" t="s">
        <v>5</v>
      </c>
      <c r="L247" s="178"/>
      <c r="M247" s="179" t="s">
        <v>5</v>
      </c>
      <c r="N247" s="180" t="s">
        <v>40</v>
      </c>
      <c r="O247" s="158">
        <v>0</v>
      </c>
      <c r="P247" s="158">
        <f t="shared" si="81"/>
        <v>0</v>
      </c>
      <c r="Q247" s="158">
        <v>0</v>
      </c>
      <c r="R247" s="158">
        <f t="shared" si="82"/>
        <v>0</v>
      </c>
      <c r="S247" s="158">
        <v>0</v>
      </c>
      <c r="T247" s="159">
        <f t="shared" si="83"/>
        <v>0</v>
      </c>
      <c r="AR247" s="21" t="s">
        <v>221</v>
      </c>
      <c r="AT247" s="21" t="s">
        <v>235</v>
      </c>
      <c r="AU247" s="21" t="s">
        <v>77</v>
      </c>
      <c r="AY247" s="21" t="s">
        <v>129</v>
      </c>
      <c r="BE247" s="160">
        <f t="shared" si="84"/>
        <v>0</v>
      </c>
      <c r="BF247" s="160">
        <f t="shared" si="85"/>
        <v>0</v>
      </c>
      <c r="BG247" s="160">
        <f t="shared" si="86"/>
        <v>0</v>
      </c>
      <c r="BH247" s="160">
        <f t="shared" si="87"/>
        <v>0</v>
      </c>
      <c r="BI247" s="160">
        <f t="shared" si="88"/>
        <v>0</v>
      </c>
      <c r="BJ247" s="21" t="s">
        <v>77</v>
      </c>
      <c r="BK247" s="160">
        <f t="shared" si="89"/>
        <v>0</v>
      </c>
      <c r="BL247" s="21" t="s">
        <v>128</v>
      </c>
      <c r="BM247" s="21" t="s">
        <v>2322</v>
      </c>
    </row>
    <row r="248" spans="2:65" s="1" customFormat="1" ht="16.5" customHeight="1">
      <c r="B248" s="149"/>
      <c r="C248" s="172" t="s">
        <v>69</v>
      </c>
      <c r="D248" s="172" t="s">
        <v>235</v>
      </c>
      <c r="E248" s="173" t="s">
        <v>2323</v>
      </c>
      <c r="F248" s="174" t="s">
        <v>2324</v>
      </c>
      <c r="G248" s="175" t="s">
        <v>2042</v>
      </c>
      <c r="H248" s="176">
        <v>8</v>
      </c>
      <c r="I248" s="177"/>
      <c r="J248" s="177">
        <f t="shared" si="80"/>
        <v>0</v>
      </c>
      <c r="K248" s="174" t="s">
        <v>5</v>
      </c>
      <c r="L248" s="178"/>
      <c r="M248" s="179" t="s">
        <v>5</v>
      </c>
      <c r="N248" s="180" t="s">
        <v>40</v>
      </c>
      <c r="O248" s="158">
        <v>0</v>
      </c>
      <c r="P248" s="158">
        <f t="shared" si="81"/>
        <v>0</v>
      </c>
      <c r="Q248" s="158">
        <v>0</v>
      </c>
      <c r="R248" s="158">
        <f t="shared" si="82"/>
        <v>0</v>
      </c>
      <c r="S248" s="158">
        <v>0</v>
      </c>
      <c r="T248" s="159">
        <f t="shared" si="83"/>
        <v>0</v>
      </c>
      <c r="AR248" s="21" t="s">
        <v>221</v>
      </c>
      <c r="AT248" s="21" t="s">
        <v>235</v>
      </c>
      <c r="AU248" s="21" t="s">
        <v>77</v>
      </c>
      <c r="AY248" s="21" t="s">
        <v>129</v>
      </c>
      <c r="BE248" s="160">
        <f t="shared" si="84"/>
        <v>0</v>
      </c>
      <c r="BF248" s="160">
        <f t="shared" si="85"/>
        <v>0</v>
      </c>
      <c r="BG248" s="160">
        <f t="shared" si="86"/>
        <v>0</v>
      </c>
      <c r="BH248" s="160">
        <f t="shared" si="87"/>
        <v>0</v>
      </c>
      <c r="BI248" s="160">
        <f t="shared" si="88"/>
        <v>0</v>
      </c>
      <c r="BJ248" s="21" t="s">
        <v>77</v>
      </c>
      <c r="BK248" s="160">
        <f t="shared" si="89"/>
        <v>0</v>
      </c>
      <c r="BL248" s="21" t="s">
        <v>128</v>
      </c>
      <c r="BM248" s="21" t="s">
        <v>2325</v>
      </c>
    </row>
    <row r="249" spans="2:65" s="1" customFormat="1" ht="16.5" customHeight="1">
      <c r="B249" s="149"/>
      <c r="C249" s="172" t="s">
        <v>69</v>
      </c>
      <c r="D249" s="172" t="s">
        <v>235</v>
      </c>
      <c r="E249" s="173" t="s">
        <v>2326</v>
      </c>
      <c r="F249" s="174" t="s">
        <v>2327</v>
      </c>
      <c r="G249" s="175" t="s">
        <v>2042</v>
      </c>
      <c r="H249" s="176">
        <v>5</v>
      </c>
      <c r="I249" s="177"/>
      <c r="J249" s="177">
        <f t="shared" si="80"/>
        <v>0</v>
      </c>
      <c r="K249" s="174" t="s">
        <v>5</v>
      </c>
      <c r="L249" s="178"/>
      <c r="M249" s="179" t="s">
        <v>5</v>
      </c>
      <c r="N249" s="180" t="s">
        <v>40</v>
      </c>
      <c r="O249" s="158">
        <v>0</v>
      </c>
      <c r="P249" s="158">
        <f t="shared" si="81"/>
        <v>0</v>
      </c>
      <c r="Q249" s="158">
        <v>0</v>
      </c>
      <c r="R249" s="158">
        <f t="shared" si="82"/>
        <v>0</v>
      </c>
      <c r="S249" s="158">
        <v>0</v>
      </c>
      <c r="T249" s="159">
        <f t="shared" si="83"/>
        <v>0</v>
      </c>
      <c r="AR249" s="21" t="s">
        <v>221</v>
      </c>
      <c r="AT249" s="21" t="s">
        <v>235</v>
      </c>
      <c r="AU249" s="21" t="s">
        <v>77</v>
      </c>
      <c r="AY249" s="21" t="s">
        <v>129</v>
      </c>
      <c r="BE249" s="160">
        <f t="shared" si="84"/>
        <v>0</v>
      </c>
      <c r="BF249" s="160">
        <f t="shared" si="85"/>
        <v>0</v>
      </c>
      <c r="BG249" s="160">
        <f t="shared" si="86"/>
        <v>0</v>
      </c>
      <c r="BH249" s="160">
        <f t="shared" si="87"/>
        <v>0</v>
      </c>
      <c r="BI249" s="160">
        <f t="shared" si="88"/>
        <v>0</v>
      </c>
      <c r="BJ249" s="21" t="s">
        <v>77</v>
      </c>
      <c r="BK249" s="160">
        <f t="shared" si="89"/>
        <v>0</v>
      </c>
      <c r="BL249" s="21" t="s">
        <v>128</v>
      </c>
      <c r="BM249" s="21" t="s">
        <v>2328</v>
      </c>
    </row>
    <row r="250" spans="2:65" s="1" customFormat="1" ht="16.5" customHeight="1">
      <c r="B250" s="149"/>
      <c r="C250" s="172" t="s">
        <v>69</v>
      </c>
      <c r="D250" s="172" t="s">
        <v>235</v>
      </c>
      <c r="E250" s="173" t="s">
        <v>2329</v>
      </c>
      <c r="F250" s="174" t="s">
        <v>2330</v>
      </c>
      <c r="G250" s="175" t="s">
        <v>2042</v>
      </c>
      <c r="H250" s="176">
        <v>4</v>
      </c>
      <c r="I250" s="177"/>
      <c r="J250" s="177">
        <f t="shared" si="80"/>
        <v>0</v>
      </c>
      <c r="K250" s="174" t="s">
        <v>5</v>
      </c>
      <c r="L250" s="178"/>
      <c r="M250" s="179" t="s">
        <v>5</v>
      </c>
      <c r="N250" s="180" t="s">
        <v>40</v>
      </c>
      <c r="O250" s="158">
        <v>0</v>
      </c>
      <c r="P250" s="158">
        <f t="shared" si="81"/>
        <v>0</v>
      </c>
      <c r="Q250" s="158">
        <v>0</v>
      </c>
      <c r="R250" s="158">
        <f t="shared" si="82"/>
        <v>0</v>
      </c>
      <c r="S250" s="158">
        <v>0</v>
      </c>
      <c r="T250" s="159">
        <f t="shared" si="83"/>
        <v>0</v>
      </c>
      <c r="AR250" s="21" t="s">
        <v>221</v>
      </c>
      <c r="AT250" s="21" t="s">
        <v>235</v>
      </c>
      <c r="AU250" s="21" t="s">
        <v>77</v>
      </c>
      <c r="AY250" s="21" t="s">
        <v>129</v>
      </c>
      <c r="BE250" s="160">
        <f t="shared" si="84"/>
        <v>0</v>
      </c>
      <c r="BF250" s="160">
        <f t="shared" si="85"/>
        <v>0</v>
      </c>
      <c r="BG250" s="160">
        <f t="shared" si="86"/>
        <v>0</v>
      </c>
      <c r="BH250" s="160">
        <f t="shared" si="87"/>
        <v>0</v>
      </c>
      <c r="BI250" s="160">
        <f t="shared" si="88"/>
        <v>0</v>
      </c>
      <c r="BJ250" s="21" t="s">
        <v>77</v>
      </c>
      <c r="BK250" s="160">
        <f t="shared" si="89"/>
        <v>0</v>
      </c>
      <c r="BL250" s="21" t="s">
        <v>128</v>
      </c>
      <c r="BM250" s="21" t="s">
        <v>2331</v>
      </c>
    </row>
    <row r="251" spans="2:65" s="1" customFormat="1" ht="16.5" customHeight="1">
      <c r="B251" s="149"/>
      <c r="C251" s="172" t="s">
        <v>69</v>
      </c>
      <c r="D251" s="172" t="s">
        <v>235</v>
      </c>
      <c r="E251" s="173" t="s">
        <v>2332</v>
      </c>
      <c r="F251" s="174" t="s">
        <v>2333</v>
      </c>
      <c r="G251" s="175" t="s">
        <v>2042</v>
      </c>
      <c r="H251" s="176">
        <v>1</v>
      </c>
      <c r="I251" s="177"/>
      <c r="J251" s="177">
        <f t="shared" si="80"/>
        <v>0</v>
      </c>
      <c r="K251" s="174" t="s">
        <v>5</v>
      </c>
      <c r="L251" s="178"/>
      <c r="M251" s="179" t="s">
        <v>5</v>
      </c>
      <c r="N251" s="180" t="s">
        <v>40</v>
      </c>
      <c r="O251" s="158">
        <v>0</v>
      </c>
      <c r="P251" s="158">
        <f t="shared" si="81"/>
        <v>0</v>
      </c>
      <c r="Q251" s="158">
        <v>0</v>
      </c>
      <c r="R251" s="158">
        <f t="shared" si="82"/>
        <v>0</v>
      </c>
      <c r="S251" s="158">
        <v>0</v>
      </c>
      <c r="T251" s="159">
        <f t="shared" si="83"/>
        <v>0</v>
      </c>
      <c r="AR251" s="21" t="s">
        <v>221</v>
      </c>
      <c r="AT251" s="21" t="s">
        <v>235</v>
      </c>
      <c r="AU251" s="21" t="s">
        <v>77</v>
      </c>
      <c r="AY251" s="21" t="s">
        <v>129</v>
      </c>
      <c r="BE251" s="160">
        <f t="shared" si="84"/>
        <v>0</v>
      </c>
      <c r="BF251" s="160">
        <f t="shared" si="85"/>
        <v>0</v>
      </c>
      <c r="BG251" s="160">
        <f t="shared" si="86"/>
        <v>0</v>
      </c>
      <c r="BH251" s="160">
        <f t="shared" si="87"/>
        <v>0</v>
      </c>
      <c r="BI251" s="160">
        <f t="shared" si="88"/>
        <v>0</v>
      </c>
      <c r="BJ251" s="21" t="s">
        <v>77</v>
      </c>
      <c r="BK251" s="160">
        <f t="shared" si="89"/>
        <v>0</v>
      </c>
      <c r="BL251" s="21" t="s">
        <v>128</v>
      </c>
      <c r="BM251" s="21" t="s">
        <v>2334</v>
      </c>
    </row>
    <row r="252" spans="2:65" s="1" customFormat="1" ht="25.5" customHeight="1">
      <c r="B252" s="149"/>
      <c r="C252" s="172" t="s">
        <v>69</v>
      </c>
      <c r="D252" s="172" t="s">
        <v>235</v>
      </c>
      <c r="E252" s="173" t="s">
        <v>2335</v>
      </c>
      <c r="F252" s="174" t="s">
        <v>2336</v>
      </c>
      <c r="G252" s="175" t="s">
        <v>2042</v>
      </c>
      <c r="H252" s="176">
        <v>1</v>
      </c>
      <c r="I252" s="177"/>
      <c r="J252" s="177">
        <f t="shared" si="80"/>
        <v>0</v>
      </c>
      <c r="K252" s="174" t="s">
        <v>5</v>
      </c>
      <c r="L252" s="178"/>
      <c r="M252" s="179" t="s">
        <v>5</v>
      </c>
      <c r="N252" s="180" t="s">
        <v>40</v>
      </c>
      <c r="O252" s="158">
        <v>0</v>
      </c>
      <c r="P252" s="158">
        <f t="shared" si="81"/>
        <v>0</v>
      </c>
      <c r="Q252" s="158">
        <v>0</v>
      </c>
      <c r="R252" s="158">
        <f t="shared" si="82"/>
        <v>0</v>
      </c>
      <c r="S252" s="158">
        <v>0</v>
      </c>
      <c r="T252" s="159">
        <f t="shared" si="83"/>
        <v>0</v>
      </c>
      <c r="AR252" s="21" t="s">
        <v>221</v>
      </c>
      <c r="AT252" s="21" t="s">
        <v>235</v>
      </c>
      <c r="AU252" s="21" t="s">
        <v>77</v>
      </c>
      <c r="AY252" s="21" t="s">
        <v>129</v>
      </c>
      <c r="BE252" s="160">
        <f t="shared" si="84"/>
        <v>0</v>
      </c>
      <c r="BF252" s="160">
        <f t="shared" si="85"/>
        <v>0</v>
      </c>
      <c r="BG252" s="160">
        <f t="shared" si="86"/>
        <v>0</v>
      </c>
      <c r="BH252" s="160">
        <f t="shared" si="87"/>
        <v>0</v>
      </c>
      <c r="BI252" s="160">
        <f t="shared" si="88"/>
        <v>0</v>
      </c>
      <c r="BJ252" s="21" t="s">
        <v>77</v>
      </c>
      <c r="BK252" s="160">
        <f t="shared" si="89"/>
        <v>0</v>
      </c>
      <c r="BL252" s="21" t="s">
        <v>128</v>
      </c>
      <c r="BM252" s="21" t="s">
        <v>2337</v>
      </c>
    </row>
    <row r="253" spans="2:65" s="1" customFormat="1" ht="16.5" customHeight="1">
      <c r="B253" s="149"/>
      <c r="C253" s="172" t="s">
        <v>69</v>
      </c>
      <c r="D253" s="172" t="s">
        <v>235</v>
      </c>
      <c r="E253" s="173" t="s">
        <v>2338</v>
      </c>
      <c r="F253" s="174" t="s">
        <v>2339</v>
      </c>
      <c r="G253" s="175" t="s">
        <v>2042</v>
      </c>
      <c r="H253" s="176">
        <v>1</v>
      </c>
      <c r="I253" s="177"/>
      <c r="J253" s="177">
        <f t="shared" si="80"/>
        <v>0</v>
      </c>
      <c r="K253" s="174" t="s">
        <v>5</v>
      </c>
      <c r="L253" s="178"/>
      <c r="M253" s="179" t="s">
        <v>5</v>
      </c>
      <c r="N253" s="180" t="s">
        <v>40</v>
      </c>
      <c r="O253" s="158">
        <v>0</v>
      </c>
      <c r="P253" s="158">
        <f t="shared" si="81"/>
        <v>0</v>
      </c>
      <c r="Q253" s="158">
        <v>0</v>
      </c>
      <c r="R253" s="158">
        <f t="shared" si="82"/>
        <v>0</v>
      </c>
      <c r="S253" s="158">
        <v>0</v>
      </c>
      <c r="T253" s="159">
        <f t="shared" si="83"/>
        <v>0</v>
      </c>
      <c r="AR253" s="21" t="s">
        <v>221</v>
      </c>
      <c r="AT253" s="21" t="s">
        <v>235</v>
      </c>
      <c r="AU253" s="21" t="s">
        <v>77</v>
      </c>
      <c r="AY253" s="21" t="s">
        <v>129</v>
      </c>
      <c r="BE253" s="160">
        <f t="shared" si="84"/>
        <v>0</v>
      </c>
      <c r="BF253" s="160">
        <f t="shared" si="85"/>
        <v>0</v>
      </c>
      <c r="BG253" s="160">
        <f t="shared" si="86"/>
        <v>0</v>
      </c>
      <c r="BH253" s="160">
        <f t="shared" si="87"/>
        <v>0</v>
      </c>
      <c r="BI253" s="160">
        <f t="shared" si="88"/>
        <v>0</v>
      </c>
      <c r="BJ253" s="21" t="s">
        <v>77</v>
      </c>
      <c r="BK253" s="160">
        <f t="shared" si="89"/>
        <v>0</v>
      </c>
      <c r="BL253" s="21" t="s">
        <v>128</v>
      </c>
      <c r="BM253" s="21" t="s">
        <v>2340</v>
      </c>
    </row>
    <row r="254" spans="2:65" s="1" customFormat="1" ht="16.5" customHeight="1">
      <c r="B254" s="149"/>
      <c r="C254" s="172" t="s">
        <v>69</v>
      </c>
      <c r="D254" s="172" t="s">
        <v>235</v>
      </c>
      <c r="E254" s="173" t="s">
        <v>2341</v>
      </c>
      <c r="F254" s="174" t="s">
        <v>2342</v>
      </c>
      <c r="G254" s="175" t="s">
        <v>2042</v>
      </c>
      <c r="H254" s="176">
        <v>1</v>
      </c>
      <c r="I254" s="177"/>
      <c r="J254" s="177">
        <f t="shared" si="80"/>
        <v>0</v>
      </c>
      <c r="K254" s="174" t="s">
        <v>5</v>
      </c>
      <c r="L254" s="178"/>
      <c r="M254" s="179" t="s">
        <v>5</v>
      </c>
      <c r="N254" s="180" t="s">
        <v>40</v>
      </c>
      <c r="O254" s="158">
        <v>0</v>
      </c>
      <c r="P254" s="158">
        <f t="shared" si="81"/>
        <v>0</v>
      </c>
      <c r="Q254" s="158">
        <v>0</v>
      </c>
      <c r="R254" s="158">
        <f t="shared" si="82"/>
        <v>0</v>
      </c>
      <c r="S254" s="158">
        <v>0</v>
      </c>
      <c r="T254" s="159">
        <f t="shared" si="83"/>
        <v>0</v>
      </c>
      <c r="AR254" s="21" t="s">
        <v>221</v>
      </c>
      <c r="AT254" s="21" t="s">
        <v>235</v>
      </c>
      <c r="AU254" s="21" t="s">
        <v>77</v>
      </c>
      <c r="AY254" s="21" t="s">
        <v>129</v>
      </c>
      <c r="BE254" s="160">
        <f t="shared" si="84"/>
        <v>0</v>
      </c>
      <c r="BF254" s="160">
        <f t="shared" si="85"/>
        <v>0</v>
      </c>
      <c r="BG254" s="160">
        <f t="shared" si="86"/>
        <v>0</v>
      </c>
      <c r="BH254" s="160">
        <f t="shared" si="87"/>
        <v>0</v>
      </c>
      <c r="BI254" s="160">
        <f t="shared" si="88"/>
        <v>0</v>
      </c>
      <c r="BJ254" s="21" t="s">
        <v>77</v>
      </c>
      <c r="BK254" s="160">
        <f t="shared" si="89"/>
        <v>0</v>
      </c>
      <c r="BL254" s="21" t="s">
        <v>128</v>
      </c>
      <c r="BM254" s="21" t="s">
        <v>2343</v>
      </c>
    </row>
    <row r="255" spans="2:65" s="1" customFormat="1" ht="16.5" customHeight="1">
      <c r="B255" s="149"/>
      <c r="C255" s="172" t="s">
        <v>69</v>
      </c>
      <c r="D255" s="172" t="s">
        <v>235</v>
      </c>
      <c r="E255" s="173" t="s">
        <v>2344</v>
      </c>
      <c r="F255" s="174" t="s">
        <v>2345</v>
      </c>
      <c r="G255" s="175" t="s">
        <v>2042</v>
      </c>
      <c r="H255" s="176">
        <v>106</v>
      </c>
      <c r="I255" s="177"/>
      <c r="J255" s="177">
        <f t="shared" si="80"/>
        <v>0</v>
      </c>
      <c r="K255" s="174" t="s">
        <v>5</v>
      </c>
      <c r="L255" s="178"/>
      <c r="M255" s="179" t="s">
        <v>5</v>
      </c>
      <c r="N255" s="180" t="s">
        <v>40</v>
      </c>
      <c r="O255" s="158">
        <v>0</v>
      </c>
      <c r="P255" s="158">
        <f t="shared" si="81"/>
        <v>0</v>
      </c>
      <c r="Q255" s="158">
        <v>0</v>
      </c>
      <c r="R255" s="158">
        <f t="shared" si="82"/>
        <v>0</v>
      </c>
      <c r="S255" s="158">
        <v>0</v>
      </c>
      <c r="T255" s="159">
        <f t="shared" si="83"/>
        <v>0</v>
      </c>
      <c r="AR255" s="21" t="s">
        <v>221</v>
      </c>
      <c r="AT255" s="21" t="s">
        <v>235</v>
      </c>
      <c r="AU255" s="21" t="s">
        <v>77</v>
      </c>
      <c r="AY255" s="21" t="s">
        <v>129</v>
      </c>
      <c r="BE255" s="160">
        <f t="shared" si="84"/>
        <v>0</v>
      </c>
      <c r="BF255" s="160">
        <f t="shared" si="85"/>
        <v>0</v>
      </c>
      <c r="BG255" s="160">
        <f t="shared" si="86"/>
        <v>0</v>
      </c>
      <c r="BH255" s="160">
        <f t="shared" si="87"/>
        <v>0</v>
      </c>
      <c r="BI255" s="160">
        <f t="shared" si="88"/>
        <v>0</v>
      </c>
      <c r="BJ255" s="21" t="s">
        <v>77</v>
      </c>
      <c r="BK255" s="160">
        <f t="shared" si="89"/>
        <v>0</v>
      </c>
      <c r="BL255" s="21" t="s">
        <v>128</v>
      </c>
      <c r="BM255" s="21" t="s">
        <v>2346</v>
      </c>
    </row>
    <row r="256" spans="2:65" s="1" customFormat="1" ht="16.5" customHeight="1">
      <c r="B256" s="149"/>
      <c r="C256" s="172" t="s">
        <v>69</v>
      </c>
      <c r="D256" s="172" t="s">
        <v>235</v>
      </c>
      <c r="E256" s="173" t="s">
        <v>2347</v>
      </c>
      <c r="F256" s="174" t="s">
        <v>2348</v>
      </c>
      <c r="G256" s="175" t="s">
        <v>2042</v>
      </c>
      <c r="H256" s="176">
        <v>4</v>
      </c>
      <c r="I256" s="177"/>
      <c r="J256" s="177">
        <f t="shared" si="80"/>
        <v>0</v>
      </c>
      <c r="K256" s="174" t="s">
        <v>5</v>
      </c>
      <c r="L256" s="178"/>
      <c r="M256" s="179" t="s">
        <v>5</v>
      </c>
      <c r="N256" s="180" t="s">
        <v>40</v>
      </c>
      <c r="O256" s="158">
        <v>0</v>
      </c>
      <c r="P256" s="158">
        <f t="shared" si="81"/>
        <v>0</v>
      </c>
      <c r="Q256" s="158">
        <v>0</v>
      </c>
      <c r="R256" s="158">
        <f t="shared" si="82"/>
        <v>0</v>
      </c>
      <c r="S256" s="158">
        <v>0</v>
      </c>
      <c r="T256" s="159">
        <f t="shared" si="83"/>
        <v>0</v>
      </c>
      <c r="AR256" s="21" t="s">
        <v>221</v>
      </c>
      <c r="AT256" s="21" t="s">
        <v>235</v>
      </c>
      <c r="AU256" s="21" t="s">
        <v>77</v>
      </c>
      <c r="AY256" s="21" t="s">
        <v>129</v>
      </c>
      <c r="BE256" s="160">
        <f t="shared" si="84"/>
        <v>0</v>
      </c>
      <c r="BF256" s="160">
        <f t="shared" si="85"/>
        <v>0</v>
      </c>
      <c r="BG256" s="160">
        <f t="shared" si="86"/>
        <v>0</v>
      </c>
      <c r="BH256" s="160">
        <f t="shared" si="87"/>
        <v>0</v>
      </c>
      <c r="BI256" s="160">
        <f t="shared" si="88"/>
        <v>0</v>
      </c>
      <c r="BJ256" s="21" t="s">
        <v>77</v>
      </c>
      <c r="BK256" s="160">
        <f t="shared" si="89"/>
        <v>0</v>
      </c>
      <c r="BL256" s="21" t="s">
        <v>128</v>
      </c>
      <c r="BM256" s="21" t="s">
        <v>2349</v>
      </c>
    </row>
    <row r="257" spans="2:65" s="1" customFormat="1" ht="16.5" customHeight="1">
      <c r="B257" s="149"/>
      <c r="C257" s="172" t="s">
        <v>69</v>
      </c>
      <c r="D257" s="172" t="s">
        <v>235</v>
      </c>
      <c r="E257" s="173" t="s">
        <v>2350</v>
      </c>
      <c r="F257" s="174" t="s">
        <v>2351</v>
      </c>
      <c r="G257" s="175" t="s">
        <v>2042</v>
      </c>
      <c r="H257" s="176">
        <v>4</v>
      </c>
      <c r="I257" s="177"/>
      <c r="J257" s="177">
        <f t="shared" si="80"/>
        <v>0</v>
      </c>
      <c r="K257" s="174" t="s">
        <v>5</v>
      </c>
      <c r="L257" s="178"/>
      <c r="M257" s="179" t="s">
        <v>5</v>
      </c>
      <c r="N257" s="180" t="s">
        <v>40</v>
      </c>
      <c r="O257" s="158">
        <v>0</v>
      </c>
      <c r="P257" s="158">
        <f t="shared" si="81"/>
        <v>0</v>
      </c>
      <c r="Q257" s="158">
        <v>0</v>
      </c>
      <c r="R257" s="158">
        <f t="shared" si="82"/>
        <v>0</v>
      </c>
      <c r="S257" s="158">
        <v>0</v>
      </c>
      <c r="T257" s="159">
        <f t="shared" si="83"/>
        <v>0</v>
      </c>
      <c r="AR257" s="21" t="s">
        <v>221</v>
      </c>
      <c r="AT257" s="21" t="s">
        <v>235</v>
      </c>
      <c r="AU257" s="21" t="s">
        <v>77</v>
      </c>
      <c r="AY257" s="21" t="s">
        <v>129</v>
      </c>
      <c r="BE257" s="160">
        <f t="shared" si="84"/>
        <v>0</v>
      </c>
      <c r="BF257" s="160">
        <f t="shared" si="85"/>
        <v>0</v>
      </c>
      <c r="BG257" s="160">
        <f t="shared" si="86"/>
        <v>0</v>
      </c>
      <c r="BH257" s="160">
        <f t="shared" si="87"/>
        <v>0</v>
      </c>
      <c r="BI257" s="160">
        <f t="shared" si="88"/>
        <v>0</v>
      </c>
      <c r="BJ257" s="21" t="s">
        <v>77</v>
      </c>
      <c r="BK257" s="160">
        <f t="shared" si="89"/>
        <v>0</v>
      </c>
      <c r="BL257" s="21" t="s">
        <v>128</v>
      </c>
      <c r="BM257" s="21" t="s">
        <v>2352</v>
      </c>
    </row>
    <row r="258" spans="2:65" s="1" customFormat="1" ht="16.5" customHeight="1">
      <c r="B258" s="149"/>
      <c r="C258" s="172" t="s">
        <v>69</v>
      </c>
      <c r="D258" s="172" t="s">
        <v>235</v>
      </c>
      <c r="E258" s="173" t="s">
        <v>2353</v>
      </c>
      <c r="F258" s="174" t="s">
        <v>2354</v>
      </c>
      <c r="G258" s="175" t="s">
        <v>2042</v>
      </c>
      <c r="H258" s="176">
        <v>1</v>
      </c>
      <c r="I258" s="177"/>
      <c r="J258" s="177">
        <f t="shared" si="80"/>
        <v>0</v>
      </c>
      <c r="K258" s="174" t="s">
        <v>5</v>
      </c>
      <c r="L258" s="178"/>
      <c r="M258" s="179" t="s">
        <v>5</v>
      </c>
      <c r="N258" s="180" t="s">
        <v>40</v>
      </c>
      <c r="O258" s="158">
        <v>0</v>
      </c>
      <c r="P258" s="158">
        <f t="shared" si="81"/>
        <v>0</v>
      </c>
      <c r="Q258" s="158">
        <v>0</v>
      </c>
      <c r="R258" s="158">
        <f t="shared" si="82"/>
        <v>0</v>
      </c>
      <c r="S258" s="158">
        <v>0</v>
      </c>
      <c r="T258" s="159">
        <f t="shared" si="83"/>
        <v>0</v>
      </c>
      <c r="AR258" s="21" t="s">
        <v>221</v>
      </c>
      <c r="AT258" s="21" t="s">
        <v>235</v>
      </c>
      <c r="AU258" s="21" t="s">
        <v>77</v>
      </c>
      <c r="AY258" s="21" t="s">
        <v>129</v>
      </c>
      <c r="BE258" s="160">
        <f t="shared" si="84"/>
        <v>0</v>
      </c>
      <c r="BF258" s="160">
        <f t="shared" si="85"/>
        <v>0</v>
      </c>
      <c r="BG258" s="160">
        <f t="shared" si="86"/>
        <v>0</v>
      </c>
      <c r="BH258" s="160">
        <f t="shared" si="87"/>
        <v>0</v>
      </c>
      <c r="BI258" s="160">
        <f t="shared" si="88"/>
        <v>0</v>
      </c>
      <c r="BJ258" s="21" t="s">
        <v>77</v>
      </c>
      <c r="BK258" s="160">
        <f t="shared" si="89"/>
        <v>0</v>
      </c>
      <c r="BL258" s="21" t="s">
        <v>128</v>
      </c>
      <c r="BM258" s="21" t="s">
        <v>2355</v>
      </c>
    </row>
    <row r="259" spans="2:65" s="1" customFormat="1" ht="16.5" customHeight="1">
      <c r="B259" s="149"/>
      <c r="C259" s="172" t="s">
        <v>69</v>
      </c>
      <c r="D259" s="172" t="s">
        <v>235</v>
      </c>
      <c r="E259" s="173" t="s">
        <v>2356</v>
      </c>
      <c r="F259" s="174" t="s">
        <v>2357</v>
      </c>
      <c r="G259" s="175" t="s">
        <v>2042</v>
      </c>
      <c r="H259" s="176">
        <v>1</v>
      </c>
      <c r="I259" s="177"/>
      <c r="J259" s="177">
        <f t="shared" si="80"/>
        <v>0</v>
      </c>
      <c r="K259" s="174" t="s">
        <v>5</v>
      </c>
      <c r="L259" s="178"/>
      <c r="M259" s="179" t="s">
        <v>5</v>
      </c>
      <c r="N259" s="180" t="s">
        <v>40</v>
      </c>
      <c r="O259" s="158">
        <v>0</v>
      </c>
      <c r="P259" s="158">
        <f t="shared" si="81"/>
        <v>0</v>
      </c>
      <c r="Q259" s="158">
        <v>0</v>
      </c>
      <c r="R259" s="158">
        <f t="shared" si="82"/>
        <v>0</v>
      </c>
      <c r="S259" s="158">
        <v>0</v>
      </c>
      <c r="T259" s="159">
        <f t="shared" si="83"/>
        <v>0</v>
      </c>
      <c r="AR259" s="21" t="s">
        <v>221</v>
      </c>
      <c r="AT259" s="21" t="s">
        <v>235</v>
      </c>
      <c r="AU259" s="21" t="s">
        <v>77</v>
      </c>
      <c r="AY259" s="21" t="s">
        <v>129</v>
      </c>
      <c r="BE259" s="160">
        <f t="shared" si="84"/>
        <v>0</v>
      </c>
      <c r="BF259" s="160">
        <f t="shared" si="85"/>
        <v>0</v>
      </c>
      <c r="BG259" s="160">
        <f t="shared" si="86"/>
        <v>0</v>
      </c>
      <c r="BH259" s="160">
        <f t="shared" si="87"/>
        <v>0</v>
      </c>
      <c r="BI259" s="160">
        <f t="shared" si="88"/>
        <v>0</v>
      </c>
      <c r="BJ259" s="21" t="s">
        <v>77</v>
      </c>
      <c r="BK259" s="160">
        <f t="shared" si="89"/>
        <v>0</v>
      </c>
      <c r="BL259" s="21" t="s">
        <v>128</v>
      </c>
      <c r="BM259" s="21" t="s">
        <v>2358</v>
      </c>
    </row>
    <row r="260" spans="2:65" s="1" customFormat="1" ht="16.5" customHeight="1">
      <c r="B260" s="149"/>
      <c r="C260" s="172" t="s">
        <v>69</v>
      </c>
      <c r="D260" s="172" t="s">
        <v>235</v>
      </c>
      <c r="E260" s="173" t="s">
        <v>2359</v>
      </c>
      <c r="F260" s="174" t="s">
        <v>2360</v>
      </c>
      <c r="G260" s="175" t="s">
        <v>2042</v>
      </c>
      <c r="H260" s="176">
        <v>27</v>
      </c>
      <c r="I260" s="177"/>
      <c r="J260" s="177">
        <f t="shared" si="80"/>
        <v>0</v>
      </c>
      <c r="K260" s="174" t="s">
        <v>5</v>
      </c>
      <c r="L260" s="178"/>
      <c r="M260" s="179" t="s">
        <v>5</v>
      </c>
      <c r="N260" s="180" t="s">
        <v>40</v>
      </c>
      <c r="O260" s="158">
        <v>0</v>
      </c>
      <c r="P260" s="158">
        <f t="shared" si="81"/>
        <v>0</v>
      </c>
      <c r="Q260" s="158">
        <v>0</v>
      </c>
      <c r="R260" s="158">
        <f t="shared" si="82"/>
        <v>0</v>
      </c>
      <c r="S260" s="158">
        <v>0</v>
      </c>
      <c r="T260" s="159">
        <f t="shared" si="83"/>
        <v>0</v>
      </c>
      <c r="AR260" s="21" t="s">
        <v>221</v>
      </c>
      <c r="AT260" s="21" t="s">
        <v>235</v>
      </c>
      <c r="AU260" s="21" t="s">
        <v>77</v>
      </c>
      <c r="AY260" s="21" t="s">
        <v>129</v>
      </c>
      <c r="BE260" s="160">
        <f t="shared" si="84"/>
        <v>0</v>
      </c>
      <c r="BF260" s="160">
        <f t="shared" si="85"/>
        <v>0</v>
      </c>
      <c r="BG260" s="160">
        <f t="shared" si="86"/>
        <v>0</v>
      </c>
      <c r="BH260" s="160">
        <f t="shared" si="87"/>
        <v>0</v>
      </c>
      <c r="BI260" s="160">
        <f t="shared" si="88"/>
        <v>0</v>
      </c>
      <c r="BJ260" s="21" t="s">
        <v>77</v>
      </c>
      <c r="BK260" s="160">
        <f t="shared" si="89"/>
        <v>0</v>
      </c>
      <c r="BL260" s="21" t="s">
        <v>128</v>
      </c>
      <c r="BM260" s="21" t="s">
        <v>2361</v>
      </c>
    </row>
    <row r="261" spans="2:65" s="1" customFormat="1" ht="16.5" customHeight="1">
      <c r="B261" s="149"/>
      <c r="C261" s="172" t="s">
        <v>69</v>
      </c>
      <c r="D261" s="172" t="s">
        <v>235</v>
      </c>
      <c r="E261" s="173" t="s">
        <v>2362</v>
      </c>
      <c r="F261" s="174" t="s">
        <v>2363</v>
      </c>
      <c r="G261" s="175" t="s">
        <v>2042</v>
      </c>
      <c r="H261" s="176">
        <v>68</v>
      </c>
      <c r="I261" s="177"/>
      <c r="J261" s="177">
        <f t="shared" si="80"/>
        <v>0</v>
      </c>
      <c r="K261" s="174" t="s">
        <v>5</v>
      </c>
      <c r="L261" s="178"/>
      <c r="M261" s="179" t="s">
        <v>5</v>
      </c>
      <c r="N261" s="180" t="s">
        <v>40</v>
      </c>
      <c r="O261" s="158">
        <v>0</v>
      </c>
      <c r="P261" s="158">
        <f t="shared" si="81"/>
        <v>0</v>
      </c>
      <c r="Q261" s="158">
        <v>0</v>
      </c>
      <c r="R261" s="158">
        <f t="shared" si="82"/>
        <v>0</v>
      </c>
      <c r="S261" s="158">
        <v>0</v>
      </c>
      <c r="T261" s="159">
        <f t="shared" si="83"/>
        <v>0</v>
      </c>
      <c r="AR261" s="21" t="s">
        <v>221</v>
      </c>
      <c r="AT261" s="21" t="s">
        <v>235</v>
      </c>
      <c r="AU261" s="21" t="s">
        <v>77</v>
      </c>
      <c r="AY261" s="21" t="s">
        <v>129</v>
      </c>
      <c r="BE261" s="160">
        <f t="shared" si="84"/>
        <v>0</v>
      </c>
      <c r="BF261" s="160">
        <f t="shared" si="85"/>
        <v>0</v>
      </c>
      <c r="BG261" s="160">
        <f t="shared" si="86"/>
        <v>0</v>
      </c>
      <c r="BH261" s="160">
        <f t="shared" si="87"/>
        <v>0</v>
      </c>
      <c r="BI261" s="160">
        <f t="shared" si="88"/>
        <v>0</v>
      </c>
      <c r="BJ261" s="21" t="s">
        <v>77</v>
      </c>
      <c r="BK261" s="160">
        <f t="shared" si="89"/>
        <v>0</v>
      </c>
      <c r="BL261" s="21" t="s">
        <v>128</v>
      </c>
      <c r="BM261" s="21" t="s">
        <v>2364</v>
      </c>
    </row>
    <row r="262" spans="2:65" s="1" customFormat="1" ht="16.5" customHeight="1">
      <c r="B262" s="149"/>
      <c r="C262" s="172" t="s">
        <v>69</v>
      </c>
      <c r="D262" s="172" t="s">
        <v>235</v>
      </c>
      <c r="E262" s="173" t="s">
        <v>2365</v>
      </c>
      <c r="F262" s="174" t="s">
        <v>2366</v>
      </c>
      <c r="G262" s="175" t="s">
        <v>317</v>
      </c>
      <c r="H262" s="176">
        <v>87</v>
      </c>
      <c r="I262" s="177"/>
      <c r="J262" s="177">
        <f t="shared" si="80"/>
        <v>0</v>
      </c>
      <c r="K262" s="174" t="s">
        <v>5</v>
      </c>
      <c r="L262" s="178"/>
      <c r="M262" s="179" t="s">
        <v>5</v>
      </c>
      <c r="N262" s="180" t="s">
        <v>40</v>
      </c>
      <c r="O262" s="158">
        <v>0</v>
      </c>
      <c r="P262" s="158">
        <f t="shared" si="81"/>
        <v>0</v>
      </c>
      <c r="Q262" s="158">
        <v>0</v>
      </c>
      <c r="R262" s="158">
        <f t="shared" si="82"/>
        <v>0</v>
      </c>
      <c r="S262" s="158">
        <v>0</v>
      </c>
      <c r="T262" s="159">
        <f t="shared" si="83"/>
        <v>0</v>
      </c>
      <c r="AR262" s="21" t="s">
        <v>221</v>
      </c>
      <c r="AT262" s="21" t="s">
        <v>235</v>
      </c>
      <c r="AU262" s="21" t="s">
        <v>77</v>
      </c>
      <c r="AY262" s="21" t="s">
        <v>129</v>
      </c>
      <c r="BE262" s="160">
        <f t="shared" si="84"/>
        <v>0</v>
      </c>
      <c r="BF262" s="160">
        <f t="shared" si="85"/>
        <v>0</v>
      </c>
      <c r="BG262" s="160">
        <f t="shared" si="86"/>
        <v>0</v>
      </c>
      <c r="BH262" s="160">
        <f t="shared" si="87"/>
        <v>0</v>
      </c>
      <c r="BI262" s="160">
        <f t="shared" si="88"/>
        <v>0</v>
      </c>
      <c r="BJ262" s="21" t="s">
        <v>77</v>
      </c>
      <c r="BK262" s="160">
        <f t="shared" si="89"/>
        <v>0</v>
      </c>
      <c r="BL262" s="21" t="s">
        <v>128</v>
      </c>
      <c r="BM262" s="21" t="s">
        <v>2367</v>
      </c>
    </row>
    <row r="263" spans="2:65" s="1" customFormat="1" ht="16.5" customHeight="1">
      <c r="B263" s="149"/>
      <c r="C263" s="172" t="s">
        <v>69</v>
      </c>
      <c r="D263" s="172" t="s">
        <v>235</v>
      </c>
      <c r="E263" s="173" t="s">
        <v>2368</v>
      </c>
      <c r="F263" s="174" t="s">
        <v>2369</v>
      </c>
      <c r="G263" s="175" t="s">
        <v>317</v>
      </c>
      <c r="H263" s="176">
        <v>15</v>
      </c>
      <c r="I263" s="177"/>
      <c r="J263" s="177">
        <f t="shared" si="80"/>
        <v>0</v>
      </c>
      <c r="K263" s="174" t="s">
        <v>5</v>
      </c>
      <c r="L263" s="178"/>
      <c r="M263" s="179" t="s">
        <v>5</v>
      </c>
      <c r="N263" s="180" t="s">
        <v>40</v>
      </c>
      <c r="O263" s="158">
        <v>0</v>
      </c>
      <c r="P263" s="158">
        <f t="shared" si="81"/>
        <v>0</v>
      </c>
      <c r="Q263" s="158">
        <v>0</v>
      </c>
      <c r="R263" s="158">
        <f t="shared" si="82"/>
        <v>0</v>
      </c>
      <c r="S263" s="158">
        <v>0</v>
      </c>
      <c r="T263" s="159">
        <f t="shared" si="83"/>
        <v>0</v>
      </c>
      <c r="AR263" s="21" t="s">
        <v>221</v>
      </c>
      <c r="AT263" s="21" t="s">
        <v>235</v>
      </c>
      <c r="AU263" s="21" t="s">
        <v>77</v>
      </c>
      <c r="AY263" s="21" t="s">
        <v>129</v>
      </c>
      <c r="BE263" s="160">
        <f t="shared" si="84"/>
        <v>0</v>
      </c>
      <c r="BF263" s="160">
        <f t="shared" si="85"/>
        <v>0</v>
      </c>
      <c r="BG263" s="160">
        <f t="shared" si="86"/>
        <v>0</v>
      </c>
      <c r="BH263" s="160">
        <f t="shared" si="87"/>
        <v>0</v>
      </c>
      <c r="BI263" s="160">
        <f t="shared" si="88"/>
        <v>0</v>
      </c>
      <c r="BJ263" s="21" t="s">
        <v>77</v>
      </c>
      <c r="BK263" s="160">
        <f t="shared" si="89"/>
        <v>0</v>
      </c>
      <c r="BL263" s="21" t="s">
        <v>128</v>
      </c>
      <c r="BM263" s="21" t="s">
        <v>2370</v>
      </c>
    </row>
    <row r="264" spans="2:65" s="1" customFormat="1" ht="16.5" customHeight="1">
      <c r="B264" s="149"/>
      <c r="C264" s="172" t="s">
        <v>69</v>
      </c>
      <c r="D264" s="172" t="s">
        <v>235</v>
      </c>
      <c r="E264" s="173" t="s">
        <v>2371</v>
      </c>
      <c r="F264" s="174" t="s">
        <v>2372</v>
      </c>
      <c r="G264" s="175" t="s">
        <v>317</v>
      </c>
      <c r="H264" s="176">
        <v>351</v>
      </c>
      <c r="I264" s="177"/>
      <c r="J264" s="177">
        <f t="shared" si="80"/>
        <v>0</v>
      </c>
      <c r="K264" s="174" t="s">
        <v>5</v>
      </c>
      <c r="L264" s="178"/>
      <c r="M264" s="179" t="s">
        <v>5</v>
      </c>
      <c r="N264" s="180" t="s">
        <v>40</v>
      </c>
      <c r="O264" s="158">
        <v>0</v>
      </c>
      <c r="P264" s="158">
        <f t="shared" si="81"/>
        <v>0</v>
      </c>
      <c r="Q264" s="158">
        <v>0</v>
      </c>
      <c r="R264" s="158">
        <f t="shared" si="82"/>
        <v>0</v>
      </c>
      <c r="S264" s="158">
        <v>0</v>
      </c>
      <c r="T264" s="159">
        <f t="shared" si="83"/>
        <v>0</v>
      </c>
      <c r="AR264" s="21" t="s">
        <v>221</v>
      </c>
      <c r="AT264" s="21" t="s">
        <v>235</v>
      </c>
      <c r="AU264" s="21" t="s">
        <v>77</v>
      </c>
      <c r="AY264" s="21" t="s">
        <v>129</v>
      </c>
      <c r="BE264" s="160">
        <f t="shared" si="84"/>
        <v>0</v>
      </c>
      <c r="BF264" s="160">
        <f t="shared" si="85"/>
        <v>0</v>
      </c>
      <c r="BG264" s="160">
        <f t="shared" si="86"/>
        <v>0</v>
      </c>
      <c r="BH264" s="160">
        <f t="shared" si="87"/>
        <v>0</v>
      </c>
      <c r="BI264" s="160">
        <f t="shared" si="88"/>
        <v>0</v>
      </c>
      <c r="BJ264" s="21" t="s">
        <v>77</v>
      </c>
      <c r="BK264" s="160">
        <f t="shared" si="89"/>
        <v>0</v>
      </c>
      <c r="BL264" s="21" t="s">
        <v>128</v>
      </c>
      <c r="BM264" s="21" t="s">
        <v>2373</v>
      </c>
    </row>
    <row r="265" spans="2:65" s="1" customFormat="1" ht="16.5" customHeight="1">
      <c r="B265" s="149"/>
      <c r="C265" s="172" t="s">
        <v>69</v>
      </c>
      <c r="D265" s="172" t="s">
        <v>235</v>
      </c>
      <c r="E265" s="173" t="s">
        <v>2374</v>
      </c>
      <c r="F265" s="174" t="s">
        <v>2375</v>
      </c>
      <c r="G265" s="175" t="s">
        <v>317</v>
      </c>
      <c r="H265" s="176">
        <v>506</v>
      </c>
      <c r="I265" s="177"/>
      <c r="J265" s="177">
        <f t="shared" si="80"/>
        <v>0</v>
      </c>
      <c r="K265" s="174" t="s">
        <v>5</v>
      </c>
      <c r="L265" s="178"/>
      <c r="M265" s="179" t="s">
        <v>5</v>
      </c>
      <c r="N265" s="180" t="s">
        <v>40</v>
      </c>
      <c r="O265" s="158">
        <v>0</v>
      </c>
      <c r="P265" s="158">
        <f t="shared" si="81"/>
        <v>0</v>
      </c>
      <c r="Q265" s="158">
        <v>0</v>
      </c>
      <c r="R265" s="158">
        <f t="shared" si="82"/>
        <v>0</v>
      </c>
      <c r="S265" s="158">
        <v>0</v>
      </c>
      <c r="T265" s="159">
        <f t="shared" si="83"/>
        <v>0</v>
      </c>
      <c r="AR265" s="21" t="s">
        <v>221</v>
      </c>
      <c r="AT265" s="21" t="s">
        <v>235</v>
      </c>
      <c r="AU265" s="21" t="s">
        <v>77</v>
      </c>
      <c r="AY265" s="21" t="s">
        <v>129</v>
      </c>
      <c r="BE265" s="160">
        <f t="shared" si="84"/>
        <v>0</v>
      </c>
      <c r="BF265" s="160">
        <f t="shared" si="85"/>
        <v>0</v>
      </c>
      <c r="BG265" s="160">
        <f t="shared" si="86"/>
        <v>0</v>
      </c>
      <c r="BH265" s="160">
        <f t="shared" si="87"/>
        <v>0</v>
      </c>
      <c r="BI265" s="160">
        <f t="shared" si="88"/>
        <v>0</v>
      </c>
      <c r="BJ265" s="21" t="s">
        <v>77</v>
      </c>
      <c r="BK265" s="160">
        <f t="shared" si="89"/>
        <v>0</v>
      </c>
      <c r="BL265" s="21" t="s">
        <v>128</v>
      </c>
      <c r="BM265" s="21" t="s">
        <v>2376</v>
      </c>
    </row>
    <row r="266" spans="2:65" s="1" customFormat="1" ht="16.5" customHeight="1">
      <c r="B266" s="149"/>
      <c r="C266" s="172" t="s">
        <v>69</v>
      </c>
      <c r="D266" s="172" t="s">
        <v>235</v>
      </c>
      <c r="E266" s="173" t="s">
        <v>2377</v>
      </c>
      <c r="F266" s="174" t="s">
        <v>2378</v>
      </c>
      <c r="G266" s="175" t="s">
        <v>317</v>
      </c>
      <c r="H266" s="176">
        <v>419</v>
      </c>
      <c r="I266" s="177"/>
      <c r="J266" s="177">
        <f t="shared" si="80"/>
        <v>0</v>
      </c>
      <c r="K266" s="174" t="s">
        <v>5</v>
      </c>
      <c r="L266" s="178"/>
      <c r="M266" s="179" t="s">
        <v>5</v>
      </c>
      <c r="N266" s="180" t="s">
        <v>40</v>
      </c>
      <c r="O266" s="158">
        <v>0</v>
      </c>
      <c r="P266" s="158">
        <f t="shared" si="81"/>
        <v>0</v>
      </c>
      <c r="Q266" s="158">
        <v>0</v>
      </c>
      <c r="R266" s="158">
        <f t="shared" si="82"/>
        <v>0</v>
      </c>
      <c r="S266" s="158">
        <v>0</v>
      </c>
      <c r="T266" s="159">
        <f t="shared" si="83"/>
        <v>0</v>
      </c>
      <c r="AR266" s="21" t="s">
        <v>221</v>
      </c>
      <c r="AT266" s="21" t="s">
        <v>235</v>
      </c>
      <c r="AU266" s="21" t="s">
        <v>77</v>
      </c>
      <c r="AY266" s="21" t="s">
        <v>129</v>
      </c>
      <c r="BE266" s="160">
        <f t="shared" si="84"/>
        <v>0</v>
      </c>
      <c r="BF266" s="160">
        <f t="shared" si="85"/>
        <v>0</v>
      </c>
      <c r="BG266" s="160">
        <f t="shared" si="86"/>
        <v>0</v>
      </c>
      <c r="BH266" s="160">
        <f t="shared" si="87"/>
        <v>0</v>
      </c>
      <c r="BI266" s="160">
        <f t="shared" si="88"/>
        <v>0</v>
      </c>
      <c r="BJ266" s="21" t="s">
        <v>77</v>
      </c>
      <c r="BK266" s="160">
        <f t="shared" si="89"/>
        <v>0</v>
      </c>
      <c r="BL266" s="21" t="s">
        <v>128</v>
      </c>
      <c r="BM266" s="21" t="s">
        <v>2379</v>
      </c>
    </row>
    <row r="267" spans="2:65" s="1" customFormat="1" ht="16.5" customHeight="1">
      <c r="B267" s="149"/>
      <c r="C267" s="172" t="s">
        <v>69</v>
      </c>
      <c r="D267" s="172" t="s">
        <v>235</v>
      </c>
      <c r="E267" s="173" t="s">
        <v>2380</v>
      </c>
      <c r="F267" s="174" t="s">
        <v>2381</v>
      </c>
      <c r="G267" s="175" t="s">
        <v>317</v>
      </c>
      <c r="H267" s="176">
        <v>110</v>
      </c>
      <c r="I267" s="177"/>
      <c r="J267" s="177">
        <f t="shared" si="80"/>
        <v>0</v>
      </c>
      <c r="K267" s="174" t="s">
        <v>5</v>
      </c>
      <c r="L267" s="178"/>
      <c r="M267" s="179" t="s">
        <v>5</v>
      </c>
      <c r="N267" s="180" t="s">
        <v>40</v>
      </c>
      <c r="O267" s="158">
        <v>0</v>
      </c>
      <c r="P267" s="158">
        <f t="shared" si="81"/>
        <v>0</v>
      </c>
      <c r="Q267" s="158">
        <v>0</v>
      </c>
      <c r="R267" s="158">
        <f t="shared" si="82"/>
        <v>0</v>
      </c>
      <c r="S267" s="158">
        <v>0</v>
      </c>
      <c r="T267" s="159">
        <f t="shared" si="83"/>
        <v>0</v>
      </c>
      <c r="AR267" s="21" t="s">
        <v>221</v>
      </c>
      <c r="AT267" s="21" t="s">
        <v>235</v>
      </c>
      <c r="AU267" s="21" t="s">
        <v>77</v>
      </c>
      <c r="AY267" s="21" t="s">
        <v>129</v>
      </c>
      <c r="BE267" s="160">
        <f t="shared" si="84"/>
        <v>0</v>
      </c>
      <c r="BF267" s="160">
        <f t="shared" si="85"/>
        <v>0</v>
      </c>
      <c r="BG267" s="160">
        <f t="shared" si="86"/>
        <v>0</v>
      </c>
      <c r="BH267" s="160">
        <f t="shared" si="87"/>
        <v>0</v>
      </c>
      <c r="BI267" s="160">
        <f t="shared" si="88"/>
        <v>0</v>
      </c>
      <c r="BJ267" s="21" t="s">
        <v>77</v>
      </c>
      <c r="BK267" s="160">
        <f t="shared" si="89"/>
        <v>0</v>
      </c>
      <c r="BL267" s="21" t="s">
        <v>128</v>
      </c>
      <c r="BM267" s="21" t="s">
        <v>2382</v>
      </c>
    </row>
    <row r="268" spans="2:65" s="1" customFormat="1" ht="16.5" customHeight="1">
      <c r="B268" s="149"/>
      <c r="C268" s="172" t="s">
        <v>69</v>
      </c>
      <c r="D268" s="172" t="s">
        <v>235</v>
      </c>
      <c r="E268" s="173" t="s">
        <v>2383</v>
      </c>
      <c r="F268" s="174" t="s">
        <v>2384</v>
      </c>
      <c r="G268" s="175" t="s">
        <v>317</v>
      </c>
      <c r="H268" s="176">
        <v>13</v>
      </c>
      <c r="I268" s="177"/>
      <c r="J268" s="177">
        <f t="shared" si="80"/>
        <v>0</v>
      </c>
      <c r="K268" s="174" t="s">
        <v>5</v>
      </c>
      <c r="L268" s="178"/>
      <c r="M268" s="179" t="s">
        <v>5</v>
      </c>
      <c r="N268" s="180" t="s">
        <v>40</v>
      </c>
      <c r="O268" s="158">
        <v>0</v>
      </c>
      <c r="P268" s="158">
        <f t="shared" si="81"/>
        <v>0</v>
      </c>
      <c r="Q268" s="158">
        <v>0</v>
      </c>
      <c r="R268" s="158">
        <f t="shared" si="82"/>
        <v>0</v>
      </c>
      <c r="S268" s="158">
        <v>0</v>
      </c>
      <c r="T268" s="159">
        <f t="shared" si="83"/>
        <v>0</v>
      </c>
      <c r="AR268" s="21" t="s">
        <v>221</v>
      </c>
      <c r="AT268" s="21" t="s">
        <v>235</v>
      </c>
      <c r="AU268" s="21" t="s">
        <v>77</v>
      </c>
      <c r="AY268" s="21" t="s">
        <v>129</v>
      </c>
      <c r="BE268" s="160">
        <f t="shared" si="84"/>
        <v>0</v>
      </c>
      <c r="BF268" s="160">
        <f t="shared" si="85"/>
        <v>0</v>
      </c>
      <c r="BG268" s="160">
        <f t="shared" si="86"/>
        <v>0</v>
      </c>
      <c r="BH268" s="160">
        <f t="shared" si="87"/>
        <v>0</v>
      </c>
      <c r="BI268" s="160">
        <f t="shared" si="88"/>
        <v>0</v>
      </c>
      <c r="BJ268" s="21" t="s">
        <v>77</v>
      </c>
      <c r="BK268" s="160">
        <f t="shared" si="89"/>
        <v>0</v>
      </c>
      <c r="BL268" s="21" t="s">
        <v>128</v>
      </c>
      <c r="BM268" s="21" t="s">
        <v>2385</v>
      </c>
    </row>
    <row r="269" spans="2:65" s="1" customFormat="1" ht="16.5" customHeight="1">
      <c r="B269" s="149"/>
      <c r="C269" s="172" t="s">
        <v>69</v>
      </c>
      <c r="D269" s="172" t="s">
        <v>235</v>
      </c>
      <c r="E269" s="173" t="s">
        <v>2386</v>
      </c>
      <c r="F269" s="174" t="s">
        <v>2387</v>
      </c>
      <c r="G269" s="175" t="s">
        <v>317</v>
      </c>
      <c r="H269" s="176">
        <v>61</v>
      </c>
      <c r="I269" s="177"/>
      <c r="J269" s="177">
        <f t="shared" si="80"/>
        <v>0</v>
      </c>
      <c r="K269" s="174" t="s">
        <v>5</v>
      </c>
      <c r="L269" s="178"/>
      <c r="M269" s="179" t="s">
        <v>5</v>
      </c>
      <c r="N269" s="180" t="s">
        <v>40</v>
      </c>
      <c r="O269" s="158">
        <v>0</v>
      </c>
      <c r="P269" s="158">
        <f t="shared" si="81"/>
        <v>0</v>
      </c>
      <c r="Q269" s="158">
        <v>0</v>
      </c>
      <c r="R269" s="158">
        <f t="shared" si="82"/>
        <v>0</v>
      </c>
      <c r="S269" s="158">
        <v>0</v>
      </c>
      <c r="T269" s="159">
        <f t="shared" si="83"/>
        <v>0</v>
      </c>
      <c r="AR269" s="21" t="s">
        <v>221</v>
      </c>
      <c r="AT269" s="21" t="s">
        <v>235</v>
      </c>
      <c r="AU269" s="21" t="s">
        <v>77</v>
      </c>
      <c r="AY269" s="21" t="s">
        <v>129</v>
      </c>
      <c r="BE269" s="160">
        <f t="shared" si="84"/>
        <v>0</v>
      </c>
      <c r="BF269" s="160">
        <f t="shared" si="85"/>
        <v>0</v>
      </c>
      <c r="BG269" s="160">
        <f t="shared" si="86"/>
        <v>0</v>
      </c>
      <c r="BH269" s="160">
        <f t="shared" si="87"/>
        <v>0</v>
      </c>
      <c r="BI269" s="160">
        <f t="shared" si="88"/>
        <v>0</v>
      </c>
      <c r="BJ269" s="21" t="s">
        <v>77</v>
      </c>
      <c r="BK269" s="160">
        <f t="shared" si="89"/>
        <v>0</v>
      </c>
      <c r="BL269" s="21" t="s">
        <v>128</v>
      </c>
      <c r="BM269" s="21" t="s">
        <v>2388</v>
      </c>
    </row>
    <row r="270" spans="2:65" s="1" customFormat="1" ht="16.5" customHeight="1">
      <c r="B270" s="149"/>
      <c r="C270" s="172" t="s">
        <v>69</v>
      </c>
      <c r="D270" s="172" t="s">
        <v>235</v>
      </c>
      <c r="E270" s="173" t="s">
        <v>2389</v>
      </c>
      <c r="F270" s="174" t="s">
        <v>2390</v>
      </c>
      <c r="G270" s="175" t="s">
        <v>317</v>
      </c>
      <c r="H270" s="176">
        <v>72</v>
      </c>
      <c r="I270" s="177"/>
      <c r="J270" s="177">
        <f t="shared" si="80"/>
        <v>0</v>
      </c>
      <c r="K270" s="174" t="s">
        <v>5</v>
      </c>
      <c r="L270" s="178"/>
      <c r="M270" s="179" t="s">
        <v>5</v>
      </c>
      <c r="N270" s="180" t="s">
        <v>40</v>
      </c>
      <c r="O270" s="158">
        <v>0</v>
      </c>
      <c r="P270" s="158">
        <f t="shared" si="81"/>
        <v>0</v>
      </c>
      <c r="Q270" s="158">
        <v>0</v>
      </c>
      <c r="R270" s="158">
        <f t="shared" si="82"/>
        <v>0</v>
      </c>
      <c r="S270" s="158">
        <v>0</v>
      </c>
      <c r="T270" s="159">
        <f t="shared" si="83"/>
        <v>0</v>
      </c>
      <c r="AR270" s="21" t="s">
        <v>221</v>
      </c>
      <c r="AT270" s="21" t="s">
        <v>235</v>
      </c>
      <c r="AU270" s="21" t="s">
        <v>77</v>
      </c>
      <c r="AY270" s="21" t="s">
        <v>129</v>
      </c>
      <c r="BE270" s="160">
        <f t="shared" si="84"/>
        <v>0</v>
      </c>
      <c r="BF270" s="160">
        <f t="shared" si="85"/>
        <v>0</v>
      </c>
      <c r="BG270" s="160">
        <f t="shared" si="86"/>
        <v>0</v>
      </c>
      <c r="BH270" s="160">
        <f t="shared" si="87"/>
        <v>0</v>
      </c>
      <c r="BI270" s="160">
        <f t="shared" si="88"/>
        <v>0</v>
      </c>
      <c r="BJ270" s="21" t="s">
        <v>77</v>
      </c>
      <c r="BK270" s="160">
        <f t="shared" si="89"/>
        <v>0</v>
      </c>
      <c r="BL270" s="21" t="s">
        <v>128</v>
      </c>
      <c r="BM270" s="21" t="s">
        <v>2391</v>
      </c>
    </row>
    <row r="271" spans="2:65" s="1" customFormat="1" ht="16.5" customHeight="1">
      <c r="B271" s="149"/>
      <c r="C271" s="172" t="s">
        <v>69</v>
      </c>
      <c r="D271" s="172" t="s">
        <v>235</v>
      </c>
      <c r="E271" s="173" t="s">
        <v>2392</v>
      </c>
      <c r="F271" s="174" t="s">
        <v>2393</v>
      </c>
      <c r="G271" s="175" t="s">
        <v>317</v>
      </c>
      <c r="H271" s="176">
        <v>72</v>
      </c>
      <c r="I271" s="177"/>
      <c r="J271" s="177">
        <f t="shared" si="80"/>
        <v>0</v>
      </c>
      <c r="K271" s="174" t="s">
        <v>5</v>
      </c>
      <c r="L271" s="178"/>
      <c r="M271" s="179" t="s">
        <v>5</v>
      </c>
      <c r="N271" s="180" t="s">
        <v>40</v>
      </c>
      <c r="O271" s="158">
        <v>0</v>
      </c>
      <c r="P271" s="158">
        <f t="shared" si="81"/>
        <v>0</v>
      </c>
      <c r="Q271" s="158">
        <v>0</v>
      </c>
      <c r="R271" s="158">
        <f t="shared" si="82"/>
        <v>0</v>
      </c>
      <c r="S271" s="158">
        <v>0</v>
      </c>
      <c r="T271" s="159">
        <f t="shared" si="83"/>
        <v>0</v>
      </c>
      <c r="AR271" s="21" t="s">
        <v>221</v>
      </c>
      <c r="AT271" s="21" t="s">
        <v>235</v>
      </c>
      <c r="AU271" s="21" t="s">
        <v>77</v>
      </c>
      <c r="AY271" s="21" t="s">
        <v>129</v>
      </c>
      <c r="BE271" s="160">
        <f t="shared" si="84"/>
        <v>0</v>
      </c>
      <c r="BF271" s="160">
        <f t="shared" si="85"/>
        <v>0</v>
      </c>
      <c r="BG271" s="160">
        <f t="shared" si="86"/>
        <v>0</v>
      </c>
      <c r="BH271" s="160">
        <f t="shared" si="87"/>
        <v>0</v>
      </c>
      <c r="BI271" s="160">
        <f t="shared" si="88"/>
        <v>0</v>
      </c>
      <c r="BJ271" s="21" t="s">
        <v>77</v>
      </c>
      <c r="BK271" s="160">
        <f t="shared" si="89"/>
        <v>0</v>
      </c>
      <c r="BL271" s="21" t="s">
        <v>128</v>
      </c>
      <c r="BM271" s="21" t="s">
        <v>2394</v>
      </c>
    </row>
    <row r="272" spans="2:65" s="1" customFormat="1" ht="16.5" customHeight="1">
      <c r="B272" s="149"/>
      <c r="C272" s="172" t="s">
        <v>69</v>
      </c>
      <c r="D272" s="172" t="s">
        <v>235</v>
      </c>
      <c r="E272" s="173" t="s">
        <v>2395</v>
      </c>
      <c r="F272" s="174" t="s">
        <v>2396</v>
      </c>
      <c r="G272" s="175" t="s">
        <v>317</v>
      </c>
      <c r="H272" s="176">
        <v>38</v>
      </c>
      <c r="I272" s="177"/>
      <c r="J272" s="177">
        <f t="shared" si="80"/>
        <v>0</v>
      </c>
      <c r="K272" s="174" t="s">
        <v>5</v>
      </c>
      <c r="L272" s="178"/>
      <c r="M272" s="179" t="s">
        <v>5</v>
      </c>
      <c r="N272" s="180" t="s">
        <v>40</v>
      </c>
      <c r="O272" s="158">
        <v>0</v>
      </c>
      <c r="P272" s="158">
        <f t="shared" si="81"/>
        <v>0</v>
      </c>
      <c r="Q272" s="158">
        <v>0</v>
      </c>
      <c r="R272" s="158">
        <f t="shared" si="82"/>
        <v>0</v>
      </c>
      <c r="S272" s="158">
        <v>0</v>
      </c>
      <c r="T272" s="159">
        <f t="shared" si="83"/>
        <v>0</v>
      </c>
      <c r="AR272" s="21" t="s">
        <v>221</v>
      </c>
      <c r="AT272" s="21" t="s">
        <v>235</v>
      </c>
      <c r="AU272" s="21" t="s">
        <v>77</v>
      </c>
      <c r="AY272" s="21" t="s">
        <v>129</v>
      </c>
      <c r="BE272" s="160">
        <f t="shared" si="84"/>
        <v>0</v>
      </c>
      <c r="BF272" s="160">
        <f t="shared" si="85"/>
        <v>0</v>
      </c>
      <c r="BG272" s="160">
        <f t="shared" si="86"/>
        <v>0</v>
      </c>
      <c r="BH272" s="160">
        <f t="shared" si="87"/>
        <v>0</v>
      </c>
      <c r="BI272" s="160">
        <f t="shared" si="88"/>
        <v>0</v>
      </c>
      <c r="BJ272" s="21" t="s">
        <v>77</v>
      </c>
      <c r="BK272" s="160">
        <f t="shared" si="89"/>
        <v>0</v>
      </c>
      <c r="BL272" s="21" t="s">
        <v>128</v>
      </c>
      <c r="BM272" s="21" t="s">
        <v>2397</v>
      </c>
    </row>
    <row r="273" spans="2:65" s="1" customFormat="1" ht="16.5" customHeight="1">
      <c r="B273" s="149"/>
      <c r="C273" s="172" t="s">
        <v>69</v>
      </c>
      <c r="D273" s="172" t="s">
        <v>235</v>
      </c>
      <c r="E273" s="173" t="s">
        <v>2398</v>
      </c>
      <c r="F273" s="174" t="s">
        <v>2399</v>
      </c>
      <c r="G273" s="175" t="s">
        <v>317</v>
      </c>
      <c r="H273" s="176">
        <v>33</v>
      </c>
      <c r="I273" s="177"/>
      <c r="J273" s="177">
        <f t="shared" ref="J273:J304" si="90">ROUND(I273*H273,2)</f>
        <v>0</v>
      </c>
      <c r="K273" s="174" t="s">
        <v>5</v>
      </c>
      <c r="L273" s="178"/>
      <c r="M273" s="179" t="s">
        <v>5</v>
      </c>
      <c r="N273" s="180" t="s">
        <v>40</v>
      </c>
      <c r="O273" s="158">
        <v>0</v>
      </c>
      <c r="P273" s="158">
        <f t="shared" ref="P273:P304" si="91">O273*H273</f>
        <v>0</v>
      </c>
      <c r="Q273" s="158">
        <v>0</v>
      </c>
      <c r="R273" s="158">
        <f t="shared" ref="R273:R304" si="92">Q273*H273</f>
        <v>0</v>
      </c>
      <c r="S273" s="158">
        <v>0</v>
      </c>
      <c r="T273" s="159">
        <f t="shared" ref="T273:T304" si="93">S273*H273</f>
        <v>0</v>
      </c>
      <c r="AR273" s="21" t="s">
        <v>221</v>
      </c>
      <c r="AT273" s="21" t="s">
        <v>235</v>
      </c>
      <c r="AU273" s="21" t="s">
        <v>77</v>
      </c>
      <c r="AY273" s="21" t="s">
        <v>129</v>
      </c>
      <c r="BE273" s="160">
        <f t="shared" ref="BE273:BE304" si="94">IF(N273="základní",J273,0)</f>
        <v>0</v>
      </c>
      <c r="BF273" s="160">
        <f t="shared" ref="BF273:BF304" si="95">IF(N273="snížená",J273,0)</f>
        <v>0</v>
      </c>
      <c r="BG273" s="160">
        <f t="shared" ref="BG273:BG304" si="96">IF(N273="zákl. přenesená",J273,0)</f>
        <v>0</v>
      </c>
      <c r="BH273" s="160">
        <f t="shared" ref="BH273:BH304" si="97">IF(N273="sníž. přenesená",J273,0)</f>
        <v>0</v>
      </c>
      <c r="BI273" s="160">
        <f t="shared" ref="BI273:BI304" si="98">IF(N273="nulová",J273,0)</f>
        <v>0</v>
      </c>
      <c r="BJ273" s="21" t="s">
        <v>77</v>
      </c>
      <c r="BK273" s="160">
        <f t="shared" ref="BK273:BK304" si="99">ROUND(I273*H273,2)</f>
        <v>0</v>
      </c>
      <c r="BL273" s="21" t="s">
        <v>128</v>
      </c>
      <c r="BM273" s="21" t="s">
        <v>2400</v>
      </c>
    </row>
    <row r="274" spans="2:65" s="1" customFormat="1" ht="16.5" customHeight="1">
      <c r="B274" s="149"/>
      <c r="C274" s="172" t="s">
        <v>69</v>
      </c>
      <c r="D274" s="172" t="s">
        <v>235</v>
      </c>
      <c r="E274" s="173" t="s">
        <v>2401</v>
      </c>
      <c r="F274" s="174" t="s">
        <v>2402</v>
      </c>
      <c r="G274" s="175" t="s">
        <v>2042</v>
      </c>
      <c r="H274" s="176">
        <v>4</v>
      </c>
      <c r="I274" s="177"/>
      <c r="J274" s="177">
        <f t="shared" si="90"/>
        <v>0</v>
      </c>
      <c r="K274" s="174" t="s">
        <v>5</v>
      </c>
      <c r="L274" s="178"/>
      <c r="M274" s="179" t="s">
        <v>5</v>
      </c>
      <c r="N274" s="180" t="s">
        <v>40</v>
      </c>
      <c r="O274" s="158">
        <v>0</v>
      </c>
      <c r="P274" s="158">
        <f t="shared" si="91"/>
        <v>0</v>
      </c>
      <c r="Q274" s="158">
        <v>0</v>
      </c>
      <c r="R274" s="158">
        <f t="shared" si="92"/>
        <v>0</v>
      </c>
      <c r="S274" s="158">
        <v>0</v>
      </c>
      <c r="T274" s="159">
        <f t="shared" si="93"/>
        <v>0</v>
      </c>
      <c r="AR274" s="21" t="s">
        <v>221</v>
      </c>
      <c r="AT274" s="21" t="s">
        <v>235</v>
      </c>
      <c r="AU274" s="21" t="s">
        <v>77</v>
      </c>
      <c r="AY274" s="21" t="s">
        <v>129</v>
      </c>
      <c r="BE274" s="160">
        <f t="shared" si="94"/>
        <v>0</v>
      </c>
      <c r="BF274" s="160">
        <f t="shared" si="95"/>
        <v>0</v>
      </c>
      <c r="BG274" s="160">
        <f t="shared" si="96"/>
        <v>0</v>
      </c>
      <c r="BH274" s="160">
        <f t="shared" si="97"/>
        <v>0</v>
      </c>
      <c r="BI274" s="160">
        <f t="shared" si="98"/>
        <v>0</v>
      </c>
      <c r="BJ274" s="21" t="s">
        <v>77</v>
      </c>
      <c r="BK274" s="160">
        <f t="shared" si="99"/>
        <v>0</v>
      </c>
      <c r="BL274" s="21" t="s">
        <v>128</v>
      </c>
      <c r="BM274" s="21" t="s">
        <v>2403</v>
      </c>
    </row>
    <row r="275" spans="2:65" s="1" customFormat="1" ht="16.5" customHeight="1">
      <c r="B275" s="149"/>
      <c r="C275" s="172" t="s">
        <v>69</v>
      </c>
      <c r="D275" s="172" t="s">
        <v>235</v>
      </c>
      <c r="E275" s="173" t="s">
        <v>2404</v>
      </c>
      <c r="F275" s="174" t="s">
        <v>2405</v>
      </c>
      <c r="G275" s="175" t="s">
        <v>2042</v>
      </c>
      <c r="H275" s="176">
        <v>24</v>
      </c>
      <c r="I275" s="177"/>
      <c r="J275" s="177">
        <f t="shared" si="90"/>
        <v>0</v>
      </c>
      <c r="K275" s="174" t="s">
        <v>5</v>
      </c>
      <c r="L275" s="178"/>
      <c r="M275" s="179" t="s">
        <v>5</v>
      </c>
      <c r="N275" s="180" t="s">
        <v>40</v>
      </c>
      <c r="O275" s="158">
        <v>0</v>
      </c>
      <c r="P275" s="158">
        <f t="shared" si="91"/>
        <v>0</v>
      </c>
      <c r="Q275" s="158">
        <v>0</v>
      </c>
      <c r="R275" s="158">
        <f t="shared" si="92"/>
        <v>0</v>
      </c>
      <c r="S275" s="158">
        <v>0</v>
      </c>
      <c r="T275" s="159">
        <f t="shared" si="93"/>
        <v>0</v>
      </c>
      <c r="AR275" s="21" t="s">
        <v>221</v>
      </c>
      <c r="AT275" s="21" t="s">
        <v>235</v>
      </c>
      <c r="AU275" s="21" t="s">
        <v>77</v>
      </c>
      <c r="AY275" s="21" t="s">
        <v>129</v>
      </c>
      <c r="BE275" s="160">
        <f t="shared" si="94"/>
        <v>0</v>
      </c>
      <c r="BF275" s="160">
        <f t="shared" si="95"/>
        <v>0</v>
      </c>
      <c r="BG275" s="160">
        <f t="shared" si="96"/>
        <v>0</v>
      </c>
      <c r="BH275" s="160">
        <f t="shared" si="97"/>
        <v>0</v>
      </c>
      <c r="BI275" s="160">
        <f t="shared" si="98"/>
        <v>0</v>
      </c>
      <c r="BJ275" s="21" t="s">
        <v>77</v>
      </c>
      <c r="BK275" s="160">
        <f t="shared" si="99"/>
        <v>0</v>
      </c>
      <c r="BL275" s="21" t="s">
        <v>128</v>
      </c>
      <c r="BM275" s="21" t="s">
        <v>2406</v>
      </c>
    </row>
    <row r="276" spans="2:65" s="1" customFormat="1" ht="16.5" customHeight="1">
      <c r="B276" s="149"/>
      <c r="C276" s="172" t="s">
        <v>69</v>
      </c>
      <c r="D276" s="172" t="s">
        <v>235</v>
      </c>
      <c r="E276" s="173" t="s">
        <v>2407</v>
      </c>
      <c r="F276" s="174" t="s">
        <v>2408</v>
      </c>
      <c r="G276" s="175" t="s">
        <v>2042</v>
      </c>
      <c r="H276" s="176">
        <v>128</v>
      </c>
      <c r="I276" s="177"/>
      <c r="J276" s="177">
        <f t="shared" si="90"/>
        <v>0</v>
      </c>
      <c r="K276" s="174" t="s">
        <v>5</v>
      </c>
      <c r="L276" s="178"/>
      <c r="M276" s="179" t="s">
        <v>5</v>
      </c>
      <c r="N276" s="180" t="s">
        <v>40</v>
      </c>
      <c r="O276" s="158">
        <v>0</v>
      </c>
      <c r="P276" s="158">
        <f t="shared" si="91"/>
        <v>0</v>
      </c>
      <c r="Q276" s="158">
        <v>0</v>
      </c>
      <c r="R276" s="158">
        <f t="shared" si="92"/>
        <v>0</v>
      </c>
      <c r="S276" s="158">
        <v>0</v>
      </c>
      <c r="T276" s="159">
        <f t="shared" si="93"/>
        <v>0</v>
      </c>
      <c r="AR276" s="21" t="s">
        <v>221</v>
      </c>
      <c r="AT276" s="21" t="s">
        <v>235</v>
      </c>
      <c r="AU276" s="21" t="s">
        <v>77</v>
      </c>
      <c r="AY276" s="21" t="s">
        <v>129</v>
      </c>
      <c r="BE276" s="160">
        <f t="shared" si="94"/>
        <v>0</v>
      </c>
      <c r="BF276" s="160">
        <f t="shared" si="95"/>
        <v>0</v>
      </c>
      <c r="BG276" s="160">
        <f t="shared" si="96"/>
        <v>0</v>
      </c>
      <c r="BH276" s="160">
        <f t="shared" si="97"/>
        <v>0</v>
      </c>
      <c r="BI276" s="160">
        <f t="shared" si="98"/>
        <v>0</v>
      </c>
      <c r="BJ276" s="21" t="s">
        <v>77</v>
      </c>
      <c r="BK276" s="160">
        <f t="shared" si="99"/>
        <v>0</v>
      </c>
      <c r="BL276" s="21" t="s">
        <v>128</v>
      </c>
      <c r="BM276" s="21" t="s">
        <v>2409</v>
      </c>
    </row>
    <row r="277" spans="2:65" s="1" customFormat="1" ht="16.5" customHeight="1">
      <c r="B277" s="149"/>
      <c r="C277" s="172" t="s">
        <v>69</v>
      </c>
      <c r="D277" s="172" t="s">
        <v>235</v>
      </c>
      <c r="E277" s="173" t="s">
        <v>2410</v>
      </c>
      <c r="F277" s="174" t="s">
        <v>2411</v>
      </c>
      <c r="G277" s="175" t="s">
        <v>2042</v>
      </c>
      <c r="H277" s="176">
        <v>68</v>
      </c>
      <c r="I277" s="177"/>
      <c r="J277" s="177">
        <f t="shared" si="90"/>
        <v>0</v>
      </c>
      <c r="K277" s="174" t="s">
        <v>5</v>
      </c>
      <c r="L277" s="178"/>
      <c r="M277" s="179" t="s">
        <v>5</v>
      </c>
      <c r="N277" s="180" t="s">
        <v>40</v>
      </c>
      <c r="O277" s="158">
        <v>0</v>
      </c>
      <c r="P277" s="158">
        <f t="shared" si="91"/>
        <v>0</v>
      </c>
      <c r="Q277" s="158">
        <v>0</v>
      </c>
      <c r="R277" s="158">
        <f t="shared" si="92"/>
        <v>0</v>
      </c>
      <c r="S277" s="158">
        <v>0</v>
      </c>
      <c r="T277" s="159">
        <f t="shared" si="93"/>
        <v>0</v>
      </c>
      <c r="AR277" s="21" t="s">
        <v>221</v>
      </c>
      <c r="AT277" s="21" t="s">
        <v>235</v>
      </c>
      <c r="AU277" s="21" t="s">
        <v>77</v>
      </c>
      <c r="AY277" s="21" t="s">
        <v>129</v>
      </c>
      <c r="BE277" s="160">
        <f t="shared" si="94"/>
        <v>0</v>
      </c>
      <c r="BF277" s="160">
        <f t="shared" si="95"/>
        <v>0</v>
      </c>
      <c r="BG277" s="160">
        <f t="shared" si="96"/>
        <v>0</v>
      </c>
      <c r="BH277" s="160">
        <f t="shared" si="97"/>
        <v>0</v>
      </c>
      <c r="BI277" s="160">
        <f t="shared" si="98"/>
        <v>0</v>
      </c>
      <c r="BJ277" s="21" t="s">
        <v>77</v>
      </c>
      <c r="BK277" s="160">
        <f t="shared" si="99"/>
        <v>0</v>
      </c>
      <c r="BL277" s="21" t="s">
        <v>128</v>
      </c>
      <c r="BM277" s="21" t="s">
        <v>2412</v>
      </c>
    </row>
    <row r="278" spans="2:65" s="1" customFormat="1" ht="16.5" customHeight="1">
      <c r="B278" s="149"/>
      <c r="C278" s="172" t="s">
        <v>69</v>
      </c>
      <c r="D278" s="172" t="s">
        <v>235</v>
      </c>
      <c r="E278" s="173" t="s">
        <v>2413</v>
      </c>
      <c r="F278" s="174" t="s">
        <v>2414</v>
      </c>
      <c r="G278" s="175" t="s">
        <v>2042</v>
      </c>
      <c r="H278" s="176">
        <v>13</v>
      </c>
      <c r="I278" s="177"/>
      <c r="J278" s="177">
        <f t="shared" si="90"/>
        <v>0</v>
      </c>
      <c r="K278" s="174" t="s">
        <v>5</v>
      </c>
      <c r="L278" s="178"/>
      <c r="M278" s="179" t="s">
        <v>5</v>
      </c>
      <c r="N278" s="180" t="s">
        <v>40</v>
      </c>
      <c r="O278" s="158">
        <v>0</v>
      </c>
      <c r="P278" s="158">
        <f t="shared" si="91"/>
        <v>0</v>
      </c>
      <c r="Q278" s="158">
        <v>0</v>
      </c>
      <c r="R278" s="158">
        <f t="shared" si="92"/>
        <v>0</v>
      </c>
      <c r="S278" s="158">
        <v>0</v>
      </c>
      <c r="T278" s="159">
        <f t="shared" si="93"/>
        <v>0</v>
      </c>
      <c r="AR278" s="21" t="s">
        <v>221</v>
      </c>
      <c r="AT278" s="21" t="s">
        <v>235</v>
      </c>
      <c r="AU278" s="21" t="s">
        <v>77</v>
      </c>
      <c r="AY278" s="21" t="s">
        <v>129</v>
      </c>
      <c r="BE278" s="160">
        <f t="shared" si="94"/>
        <v>0</v>
      </c>
      <c r="BF278" s="160">
        <f t="shared" si="95"/>
        <v>0</v>
      </c>
      <c r="BG278" s="160">
        <f t="shared" si="96"/>
        <v>0</v>
      </c>
      <c r="BH278" s="160">
        <f t="shared" si="97"/>
        <v>0</v>
      </c>
      <c r="BI278" s="160">
        <f t="shared" si="98"/>
        <v>0</v>
      </c>
      <c r="BJ278" s="21" t="s">
        <v>77</v>
      </c>
      <c r="BK278" s="160">
        <f t="shared" si="99"/>
        <v>0</v>
      </c>
      <c r="BL278" s="21" t="s">
        <v>128</v>
      </c>
      <c r="BM278" s="21" t="s">
        <v>2415</v>
      </c>
    </row>
    <row r="279" spans="2:65" s="1" customFormat="1" ht="25.5" customHeight="1">
      <c r="B279" s="149"/>
      <c r="C279" s="172" t="s">
        <v>69</v>
      </c>
      <c r="D279" s="172" t="s">
        <v>235</v>
      </c>
      <c r="E279" s="173" t="s">
        <v>2416</v>
      </c>
      <c r="F279" s="174" t="s">
        <v>2417</v>
      </c>
      <c r="G279" s="175" t="s">
        <v>2042</v>
      </c>
      <c r="H279" s="176">
        <v>3</v>
      </c>
      <c r="I279" s="177"/>
      <c r="J279" s="177">
        <f t="shared" si="90"/>
        <v>0</v>
      </c>
      <c r="K279" s="174" t="s">
        <v>5</v>
      </c>
      <c r="L279" s="178"/>
      <c r="M279" s="179" t="s">
        <v>5</v>
      </c>
      <c r="N279" s="180" t="s">
        <v>40</v>
      </c>
      <c r="O279" s="158">
        <v>0</v>
      </c>
      <c r="P279" s="158">
        <f t="shared" si="91"/>
        <v>0</v>
      </c>
      <c r="Q279" s="158">
        <v>0</v>
      </c>
      <c r="R279" s="158">
        <f t="shared" si="92"/>
        <v>0</v>
      </c>
      <c r="S279" s="158">
        <v>0</v>
      </c>
      <c r="T279" s="159">
        <f t="shared" si="93"/>
        <v>0</v>
      </c>
      <c r="AR279" s="21" t="s">
        <v>221</v>
      </c>
      <c r="AT279" s="21" t="s">
        <v>235</v>
      </c>
      <c r="AU279" s="21" t="s">
        <v>77</v>
      </c>
      <c r="AY279" s="21" t="s">
        <v>129</v>
      </c>
      <c r="BE279" s="160">
        <f t="shared" si="94"/>
        <v>0</v>
      </c>
      <c r="BF279" s="160">
        <f t="shared" si="95"/>
        <v>0</v>
      </c>
      <c r="BG279" s="160">
        <f t="shared" si="96"/>
        <v>0</v>
      </c>
      <c r="BH279" s="160">
        <f t="shared" si="97"/>
        <v>0</v>
      </c>
      <c r="BI279" s="160">
        <f t="shared" si="98"/>
        <v>0</v>
      </c>
      <c r="BJ279" s="21" t="s">
        <v>77</v>
      </c>
      <c r="BK279" s="160">
        <f t="shared" si="99"/>
        <v>0</v>
      </c>
      <c r="BL279" s="21" t="s">
        <v>128</v>
      </c>
      <c r="BM279" s="21" t="s">
        <v>2418</v>
      </c>
    </row>
    <row r="280" spans="2:65" s="1" customFormat="1" ht="16.5" customHeight="1">
      <c r="B280" s="149"/>
      <c r="C280" s="172" t="s">
        <v>69</v>
      </c>
      <c r="D280" s="172" t="s">
        <v>235</v>
      </c>
      <c r="E280" s="173" t="s">
        <v>2419</v>
      </c>
      <c r="F280" s="174" t="s">
        <v>2420</v>
      </c>
      <c r="G280" s="175" t="s">
        <v>317</v>
      </c>
      <c r="H280" s="176">
        <v>13</v>
      </c>
      <c r="I280" s="177"/>
      <c r="J280" s="177">
        <f t="shared" si="90"/>
        <v>0</v>
      </c>
      <c r="K280" s="174" t="s">
        <v>5</v>
      </c>
      <c r="L280" s="178"/>
      <c r="M280" s="179" t="s">
        <v>5</v>
      </c>
      <c r="N280" s="180" t="s">
        <v>40</v>
      </c>
      <c r="O280" s="158">
        <v>0</v>
      </c>
      <c r="P280" s="158">
        <f t="shared" si="91"/>
        <v>0</v>
      </c>
      <c r="Q280" s="158">
        <v>0</v>
      </c>
      <c r="R280" s="158">
        <f t="shared" si="92"/>
        <v>0</v>
      </c>
      <c r="S280" s="158">
        <v>0</v>
      </c>
      <c r="T280" s="159">
        <f t="shared" si="93"/>
        <v>0</v>
      </c>
      <c r="AR280" s="21" t="s">
        <v>221</v>
      </c>
      <c r="AT280" s="21" t="s">
        <v>235</v>
      </c>
      <c r="AU280" s="21" t="s">
        <v>77</v>
      </c>
      <c r="AY280" s="21" t="s">
        <v>129</v>
      </c>
      <c r="BE280" s="160">
        <f t="shared" si="94"/>
        <v>0</v>
      </c>
      <c r="BF280" s="160">
        <f t="shared" si="95"/>
        <v>0</v>
      </c>
      <c r="BG280" s="160">
        <f t="shared" si="96"/>
        <v>0</v>
      </c>
      <c r="BH280" s="160">
        <f t="shared" si="97"/>
        <v>0</v>
      </c>
      <c r="BI280" s="160">
        <f t="shared" si="98"/>
        <v>0</v>
      </c>
      <c r="BJ280" s="21" t="s">
        <v>77</v>
      </c>
      <c r="BK280" s="160">
        <f t="shared" si="99"/>
        <v>0</v>
      </c>
      <c r="BL280" s="21" t="s">
        <v>128</v>
      </c>
      <c r="BM280" s="21" t="s">
        <v>2421</v>
      </c>
    </row>
    <row r="281" spans="2:65" s="1" customFormat="1" ht="16.5" customHeight="1">
      <c r="B281" s="149"/>
      <c r="C281" s="172" t="s">
        <v>69</v>
      </c>
      <c r="D281" s="172" t="s">
        <v>235</v>
      </c>
      <c r="E281" s="173" t="s">
        <v>2422</v>
      </c>
      <c r="F281" s="174" t="s">
        <v>2423</v>
      </c>
      <c r="G281" s="175" t="s">
        <v>2042</v>
      </c>
      <c r="H281" s="176">
        <v>10</v>
      </c>
      <c r="I281" s="177"/>
      <c r="J281" s="177">
        <f t="shared" si="90"/>
        <v>0</v>
      </c>
      <c r="K281" s="174" t="s">
        <v>5</v>
      </c>
      <c r="L281" s="178"/>
      <c r="M281" s="179" t="s">
        <v>5</v>
      </c>
      <c r="N281" s="180" t="s">
        <v>40</v>
      </c>
      <c r="O281" s="158">
        <v>0</v>
      </c>
      <c r="P281" s="158">
        <f t="shared" si="91"/>
        <v>0</v>
      </c>
      <c r="Q281" s="158">
        <v>0</v>
      </c>
      <c r="R281" s="158">
        <f t="shared" si="92"/>
        <v>0</v>
      </c>
      <c r="S281" s="158">
        <v>0</v>
      </c>
      <c r="T281" s="159">
        <f t="shared" si="93"/>
        <v>0</v>
      </c>
      <c r="AR281" s="21" t="s">
        <v>221</v>
      </c>
      <c r="AT281" s="21" t="s">
        <v>235</v>
      </c>
      <c r="AU281" s="21" t="s">
        <v>77</v>
      </c>
      <c r="AY281" s="21" t="s">
        <v>129</v>
      </c>
      <c r="BE281" s="160">
        <f t="shared" si="94"/>
        <v>0</v>
      </c>
      <c r="BF281" s="160">
        <f t="shared" si="95"/>
        <v>0</v>
      </c>
      <c r="BG281" s="160">
        <f t="shared" si="96"/>
        <v>0</v>
      </c>
      <c r="BH281" s="160">
        <f t="shared" si="97"/>
        <v>0</v>
      </c>
      <c r="BI281" s="160">
        <f t="shared" si="98"/>
        <v>0</v>
      </c>
      <c r="BJ281" s="21" t="s">
        <v>77</v>
      </c>
      <c r="BK281" s="160">
        <f t="shared" si="99"/>
        <v>0</v>
      </c>
      <c r="BL281" s="21" t="s">
        <v>128</v>
      </c>
      <c r="BM281" s="21" t="s">
        <v>2424</v>
      </c>
    </row>
    <row r="282" spans="2:65" s="1" customFormat="1" ht="16.5" customHeight="1">
      <c r="B282" s="149"/>
      <c r="C282" s="172" t="s">
        <v>69</v>
      </c>
      <c r="D282" s="172" t="s">
        <v>235</v>
      </c>
      <c r="E282" s="173" t="s">
        <v>2425</v>
      </c>
      <c r="F282" s="174" t="s">
        <v>2426</v>
      </c>
      <c r="G282" s="175" t="s">
        <v>2042</v>
      </c>
      <c r="H282" s="176">
        <v>1</v>
      </c>
      <c r="I282" s="177"/>
      <c r="J282" s="177">
        <f t="shared" si="90"/>
        <v>0</v>
      </c>
      <c r="K282" s="174" t="s">
        <v>5</v>
      </c>
      <c r="L282" s="178"/>
      <c r="M282" s="179" t="s">
        <v>5</v>
      </c>
      <c r="N282" s="180" t="s">
        <v>40</v>
      </c>
      <c r="O282" s="158">
        <v>0</v>
      </c>
      <c r="P282" s="158">
        <f t="shared" si="91"/>
        <v>0</v>
      </c>
      <c r="Q282" s="158">
        <v>0</v>
      </c>
      <c r="R282" s="158">
        <f t="shared" si="92"/>
        <v>0</v>
      </c>
      <c r="S282" s="158">
        <v>0</v>
      </c>
      <c r="T282" s="159">
        <f t="shared" si="93"/>
        <v>0</v>
      </c>
      <c r="AR282" s="21" t="s">
        <v>221</v>
      </c>
      <c r="AT282" s="21" t="s">
        <v>235</v>
      </c>
      <c r="AU282" s="21" t="s">
        <v>77</v>
      </c>
      <c r="AY282" s="21" t="s">
        <v>129</v>
      </c>
      <c r="BE282" s="160">
        <f t="shared" si="94"/>
        <v>0</v>
      </c>
      <c r="BF282" s="160">
        <f t="shared" si="95"/>
        <v>0</v>
      </c>
      <c r="BG282" s="160">
        <f t="shared" si="96"/>
        <v>0</v>
      </c>
      <c r="BH282" s="160">
        <f t="shared" si="97"/>
        <v>0</v>
      </c>
      <c r="BI282" s="160">
        <f t="shared" si="98"/>
        <v>0</v>
      </c>
      <c r="BJ282" s="21" t="s">
        <v>77</v>
      </c>
      <c r="BK282" s="160">
        <f t="shared" si="99"/>
        <v>0</v>
      </c>
      <c r="BL282" s="21" t="s">
        <v>128</v>
      </c>
      <c r="BM282" s="21" t="s">
        <v>2427</v>
      </c>
    </row>
    <row r="283" spans="2:65" s="1" customFormat="1" ht="16.5" customHeight="1">
      <c r="B283" s="149"/>
      <c r="C283" s="172" t="s">
        <v>69</v>
      </c>
      <c r="D283" s="172" t="s">
        <v>235</v>
      </c>
      <c r="E283" s="173" t="s">
        <v>2428</v>
      </c>
      <c r="F283" s="174" t="s">
        <v>2429</v>
      </c>
      <c r="G283" s="175" t="s">
        <v>2042</v>
      </c>
      <c r="H283" s="176">
        <v>6</v>
      </c>
      <c r="I283" s="177"/>
      <c r="J283" s="177">
        <f t="shared" si="90"/>
        <v>0</v>
      </c>
      <c r="K283" s="174" t="s">
        <v>5</v>
      </c>
      <c r="L283" s="178"/>
      <c r="M283" s="179" t="s">
        <v>5</v>
      </c>
      <c r="N283" s="180" t="s">
        <v>40</v>
      </c>
      <c r="O283" s="158">
        <v>0</v>
      </c>
      <c r="P283" s="158">
        <f t="shared" si="91"/>
        <v>0</v>
      </c>
      <c r="Q283" s="158">
        <v>0</v>
      </c>
      <c r="R283" s="158">
        <f t="shared" si="92"/>
        <v>0</v>
      </c>
      <c r="S283" s="158">
        <v>0</v>
      </c>
      <c r="T283" s="159">
        <f t="shared" si="93"/>
        <v>0</v>
      </c>
      <c r="AR283" s="21" t="s">
        <v>221</v>
      </c>
      <c r="AT283" s="21" t="s">
        <v>235</v>
      </c>
      <c r="AU283" s="21" t="s">
        <v>77</v>
      </c>
      <c r="AY283" s="21" t="s">
        <v>129</v>
      </c>
      <c r="BE283" s="160">
        <f t="shared" si="94"/>
        <v>0</v>
      </c>
      <c r="BF283" s="160">
        <f t="shared" si="95"/>
        <v>0</v>
      </c>
      <c r="BG283" s="160">
        <f t="shared" si="96"/>
        <v>0</v>
      </c>
      <c r="BH283" s="160">
        <f t="shared" si="97"/>
        <v>0</v>
      </c>
      <c r="BI283" s="160">
        <f t="shared" si="98"/>
        <v>0</v>
      </c>
      <c r="BJ283" s="21" t="s">
        <v>77</v>
      </c>
      <c r="BK283" s="160">
        <f t="shared" si="99"/>
        <v>0</v>
      </c>
      <c r="BL283" s="21" t="s">
        <v>128</v>
      </c>
      <c r="BM283" s="21" t="s">
        <v>2430</v>
      </c>
    </row>
    <row r="284" spans="2:65" s="1" customFormat="1" ht="16.5" customHeight="1">
      <c r="B284" s="149"/>
      <c r="C284" s="172" t="s">
        <v>69</v>
      </c>
      <c r="D284" s="172" t="s">
        <v>235</v>
      </c>
      <c r="E284" s="173" t="s">
        <v>2431</v>
      </c>
      <c r="F284" s="174" t="s">
        <v>2432</v>
      </c>
      <c r="G284" s="175" t="s">
        <v>2042</v>
      </c>
      <c r="H284" s="176">
        <v>4</v>
      </c>
      <c r="I284" s="177"/>
      <c r="J284" s="177">
        <f t="shared" si="90"/>
        <v>0</v>
      </c>
      <c r="K284" s="174" t="s">
        <v>5</v>
      </c>
      <c r="L284" s="178"/>
      <c r="M284" s="179" t="s">
        <v>5</v>
      </c>
      <c r="N284" s="180" t="s">
        <v>40</v>
      </c>
      <c r="O284" s="158">
        <v>0</v>
      </c>
      <c r="P284" s="158">
        <f t="shared" si="91"/>
        <v>0</v>
      </c>
      <c r="Q284" s="158">
        <v>0</v>
      </c>
      <c r="R284" s="158">
        <f t="shared" si="92"/>
        <v>0</v>
      </c>
      <c r="S284" s="158">
        <v>0</v>
      </c>
      <c r="T284" s="159">
        <f t="shared" si="93"/>
        <v>0</v>
      </c>
      <c r="AR284" s="21" t="s">
        <v>221</v>
      </c>
      <c r="AT284" s="21" t="s">
        <v>235</v>
      </c>
      <c r="AU284" s="21" t="s">
        <v>77</v>
      </c>
      <c r="AY284" s="21" t="s">
        <v>129</v>
      </c>
      <c r="BE284" s="160">
        <f t="shared" si="94"/>
        <v>0</v>
      </c>
      <c r="BF284" s="160">
        <f t="shared" si="95"/>
        <v>0</v>
      </c>
      <c r="BG284" s="160">
        <f t="shared" si="96"/>
        <v>0</v>
      </c>
      <c r="BH284" s="160">
        <f t="shared" si="97"/>
        <v>0</v>
      </c>
      <c r="BI284" s="160">
        <f t="shared" si="98"/>
        <v>0</v>
      </c>
      <c r="BJ284" s="21" t="s">
        <v>77</v>
      </c>
      <c r="BK284" s="160">
        <f t="shared" si="99"/>
        <v>0</v>
      </c>
      <c r="BL284" s="21" t="s">
        <v>128</v>
      </c>
      <c r="BM284" s="21" t="s">
        <v>2433</v>
      </c>
    </row>
    <row r="285" spans="2:65" s="1" customFormat="1" ht="16.5" customHeight="1">
      <c r="B285" s="149"/>
      <c r="C285" s="150" t="s">
        <v>69</v>
      </c>
      <c r="D285" s="150" t="s">
        <v>131</v>
      </c>
      <c r="E285" s="151" t="s">
        <v>2434</v>
      </c>
      <c r="F285" s="152" t="s">
        <v>2435</v>
      </c>
      <c r="G285" s="153" t="s">
        <v>2042</v>
      </c>
      <c r="H285" s="154">
        <v>4</v>
      </c>
      <c r="I285" s="155"/>
      <c r="J285" s="155">
        <f t="shared" si="90"/>
        <v>0</v>
      </c>
      <c r="K285" s="152" t="s">
        <v>5</v>
      </c>
      <c r="L285" s="35"/>
      <c r="M285" s="156" t="s">
        <v>5</v>
      </c>
      <c r="N285" s="157" t="s">
        <v>40</v>
      </c>
      <c r="O285" s="158">
        <v>0</v>
      </c>
      <c r="P285" s="158">
        <f t="shared" si="91"/>
        <v>0</v>
      </c>
      <c r="Q285" s="158">
        <v>0</v>
      </c>
      <c r="R285" s="158">
        <f t="shared" si="92"/>
        <v>0</v>
      </c>
      <c r="S285" s="158">
        <v>0</v>
      </c>
      <c r="T285" s="159">
        <f t="shared" si="93"/>
        <v>0</v>
      </c>
      <c r="AR285" s="21" t="s">
        <v>128</v>
      </c>
      <c r="AT285" s="21" t="s">
        <v>131</v>
      </c>
      <c r="AU285" s="21" t="s">
        <v>77</v>
      </c>
      <c r="AY285" s="21" t="s">
        <v>129</v>
      </c>
      <c r="BE285" s="160">
        <f t="shared" si="94"/>
        <v>0</v>
      </c>
      <c r="BF285" s="160">
        <f t="shared" si="95"/>
        <v>0</v>
      </c>
      <c r="BG285" s="160">
        <f t="shared" si="96"/>
        <v>0</v>
      </c>
      <c r="BH285" s="160">
        <f t="shared" si="97"/>
        <v>0</v>
      </c>
      <c r="BI285" s="160">
        <f t="shared" si="98"/>
        <v>0</v>
      </c>
      <c r="BJ285" s="21" t="s">
        <v>77</v>
      </c>
      <c r="BK285" s="160">
        <f t="shared" si="99"/>
        <v>0</v>
      </c>
      <c r="BL285" s="21" t="s">
        <v>128</v>
      </c>
      <c r="BM285" s="21" t="s">
        <v>2436</v>
      </c>
    </row>
    <row r="286" spans="2:65" s="1" customFormat="1" ht="16.5" customHeight="1">
      <c r="B286" s="149"/>
      <c r="C286" s="150" t="s">
        <v>69</v>
      </c>
      <c r="D286" s="150" t="s">
        <v>131</v>
      </c>
      <c r="E286" s="151" t="s">
        <v>2437</v>
      </c>
      <c r="F286" s="152" t="s">
        <v>2438</v>
      </c>
      <c r="G286" s="153" t="s">
        <v>2042</v>
      </c>
      <c r="H286" s="154">
        <v>6</v>
      </c>
      <c r="I286" s="155"/>
      <c r="J286" s="155">
        <f t="shared" si="90"/>
        <v>0</v>
      </c>
      <c r="K286" s="152" t="s">
        <v>5</v>
      </c>
      <c r="L286" s="35"/>
      <c r="M286" s="156" t="s">
        <v>5</v>
      </c>
      <c r="N286" s="157" t="s">
        <v>40</v>
      </c>
      <c r="O286" s="158">
        <v>0</v>
      </c>
      <c r="P286" s="158">
        <f t="shared" si="91"/>
        <v>0</v>
      </c>
      <c r="Q286" s="158">
        <v>0</v>
      </c>
      <c r="R286" s="158">
        <f t="shared" si="92"/>
        <v>0</v>
      </c>
      <c r="S286" s="158">
        <v>0</v>
      </c>
      <c r="T286" s="159">
        <f t="shared" si="93"/>
        <v>0</v>
      </c>
      <c r="AR286" s="21" t="s">
        <v>128</v>
      </c>
      <c r="AT286" s="21" t="s">
        <v>131</v>
      </c>
      <c r="AU286" s="21" t="s">
        <v>77</v>
      </c>
      <c r="AY286" s="21" t="s">
        <v>129</v>
      </c>
      <c r="BE286" s="160">
        <f t="shared" si="94"/>
        <v>0</v>
      </c>
      <c r="BF286" s="160">
        <f t="shared" si="95"/>
        <v>0</v>
      </c>
      <c r="BG286" s="160">
        <f t="shared" si="96"/>
        <v>0</v>
      </c>
      <c r="BH286" s="160">
        <f t="shared" si="97"/>
        <v>0</v>
      </c>
      <c r="BI286" s="160">
        <f t="shared" si="98"/>
        <v>0</v>
      </c>
      <c r="BJ286" s="21" t="s">
        <v>77</v>
      </c>
      <c r="BK286" s="160">
        <f t="shared" si="99"/>
        <v>0</v>
      </c>
      <c r="BL286" s="21" t="s">
        <v>128</v>
      </c>
      <c r="BM286" s="21" t="s">
        <v>2439</v>
      </c>
    </row>
    <row r="287" spans="2:65" s="1" customFormat="1" ht="16.5" customHeight="1">
      <c r="B287" s="149"/>
      <c r="C287" s="150" t="s">
        <v>69</v>
      </c>
      <c r="D287" s="150" t="s">
        <v>131</v>
      </c>
      <c r="E287" s="151" t="s">
        <v>2440</v>
      </c>
      <c r="F287" s="152" t="s">
        <v>2441</v>
      </c>
      <c r="G287" s="153" t="s">
        <v>317</v>
      </c>
      <c r="H287" s="154">
        <v>13</v>
      </c>
      <c r="I287" s="155"/>
      <c r="J287" s="155">
        <f t="shared" si="90"/>
        <v>0</v>
      </c>
      <c r="K287" s="152" t="s">
        <v>5</v>
      </c>
      <c r="L287" s="35"/>
      <c r="M287" s="156" t="s">
        <v>5</v>
      </c>
      <c r="N287" s="157" t="s">
        <v>40</v>
      </c>
      <c r="O287" s="158">
        <v>0</v>
      </c>
      <c r="P287" s="158">
        <f t="shared" si="91"/>
        <v>0</v>
      </c>
      <c r="Q287" s="158">
        <v>0</v>
      </c>
      <c r="R287" s="158">
        <f t="shared" si="92"/>
        <v>0</v>
      </c>
      <c r="S287" s="158">
        <v>0</v>
      </c>
      <c r="T287" s="159">
        <f t="shared" si="93"/>
        <v>0</v>
      </c>
      <c r="AR287" s="21" t="s">
        <v>128</v>
      </c>
      <c r="AT287" s="21" t="s">
        <v>131</v>
      </c>
      <c r="AU287" s="21" t="s">
        <v>77</v>
      </c>
      <c r="AY287" s="21" t="s">
        <v>129</v>
      </c>
      <c r="BE287" s="160">
        <f t="shared" si="94"/>
        <v>0</v>
      </c>
      <c r="BF287" s="160">
        <f t="shared" si="95"/>
        <v>0</v>
      </c>
      <c r="BG287" s="160">
        <f t="shared" si="96"/>
        <v>0</v>
      </c>
      <c r="BH287" s="160">
        <f t="shared" si="97"/>
        <v>0</v>
      </c>
      <c r="BI287" s="160">
        <f t="shared" si="98"/>
        <v>0</v>
      </c>
      <c r="BJ287" s="21" t="s">
        <v>77</v>
      </c>
      <c r="BK287" s="160">
        <f t="shared" si="99"/>
        <v>0</v>
      </c>
      <c r="BL287" s="21" t="s">
        <v>128</v>
      </c>
      <c r="BM287" s="21" t="s">
        <v>2442</v>
      </c>
    </row>
    <row r="288" spans="2:65" s="1" customFormat="1" ht="16.5" customHeight="1">
      <c r="B288" s="149"/>
      <c r="C288" s="150" t="s">
        <v>69</v>
      </c>
      <c r="D288" s="150" t="s">
        <v>131</v>
      </c>
      <c r="E288" s="151" t="s">
        <v>2443</v>
      </c>
      <c r="F288" s="152" t="s">
        <v>2444</v>
      </c>
      <c r="G288" s="153" t="s">
        <v>2042</v>
      </c>
      <c r="H288" s="154">
        <v>132</v>
      </c>
      <c r="I288" s="155"/>
      <c r="J288" s="155">
        <f t="shared" si="90"/>
        <v>0</v>
      </c>
      <c r="K288" s="152" t="s">
        <v>5</v>
      </c>
      <c r="L288" s="35"/>
      <c r="M288" s="156" t="s">
        <v>5</v>
      </c>
      <c r="N288" s="157" t="s">
        <v>40</v>
      </c>
      <c r="O288" s="158">
        <v>0</v>
      </c>
      <c r="P288" s="158">
        <f t="shared" si="91"/>
        <v>0</v>
      </c>
      <c r="Q288" s="158">
        <v>0</v>
      </c>
      <c r="R288" s="158">
        <f t="shared" si="92"/>
        <v>0</v>
      </c>
      <c r="S288" s="158">
        <v>0</v>
      </c>
      <c r="T288" s="159">
        <f t="shared" si="93"/>
        <v>0</v>
      </c>
      <c r="AR288" s="21" t="s">
        <v>128</v>
      </c>
      <c r="AT288" s="21" t="s">
        <v>131</v>
      </c>
      <c r="AU288" s="21" t="s">
        <v>77</v>
      </c>
      <c r="AY288" s="21" t="s">
        <v>129</v>
      </c>
      <c r="BE288" s="160">
        <f t="shared" si="94"/>
        <v>0</v>
      </c>
      <c r="BF288" s="160">
        <f t="shared" si="95"/>
        <v>0</v>
      </c>
      <c r="BG288" s="160">
        <f t="shared" si="96"/>
        <v>0</v>
      </c>
      <c r="BH288" s="160">
        <f t="shared" si="97"/>
        <v>0</v>
      </c>
      <c r="BI288" s="160">
        <f t="shared" si="98"/>
        <v>0</v>
      </c>
      <c r="BJ288" s="21" t="s">
        <v>77</v>
      </c>
      <c r="BK288" s="160">
        <f t="shared" si="99"/>
        <v>0</v>
      </c>
      <c r="BL288" s="21" t="s">
        <v>128</v>
      </c>
      <c r="BM288" s="21" t="s">
        <v>2445</v>
      </c>
    </row>
    <row r="289" spans="2:65" s="1" customFormat="1" ht="16.5" customHeight="1">
      <c r="B289" s="149"/>
      <c r="C289" s="150" t="s">
        <v>69</v>
      </c>
      <c r="D289" s="150" t="s">
        <v>131</v>
      </c>
      <c r="E289" s="151" t="s">
        <v>2446</v>
      </c>
      <c r="F289" s="152" t="s">
        <v>2447</v>
      </c>
      <c r="G289" s="153" t="s">
        <v>2042</v>
      </c>
      <c r="H289" s="154">
        <v>92</v>
      </c>
      <c r="I289" s="155"/>
      <c r="J289" s="155">
        <f t="shared" si="90"/>
        <v>0</v>
      </c>
      <c r="K289" s="152" t="s">
        <v>5</v>
      </c>
      <c r="L289" s="35"/>
      <c r="M289" s="156" t="s">
        <v>5</v>
      </c>
      <c r="N289" s="157" t="s">
        <v>40</v>
      </c>
      <c r="O289" s="158">
        <v>0</v>
      </c>
      <c r="P289" s="158">
        <f t="shared" si="91"/>
        <v>0</v>
      </c>
      <c r="Q289" s="158">
        <v>0</v>
      </c>
      <c r="R289" s="158">
        <f t="shared" si="92"/>
        <v>0</v>
      </c>
      <c r="S289" s="158">
        <v>0</v>
      </c>
      <c r="T289" s="159">
        <f t="shared" si="93"/>
        <v>0</v>
      </c>
      <c r="AR289" s="21" t="s">
        <v>128</v>
      </c>
      <c r="AT289" s="21" t="s">
        <v>131</v>
      </c>
      <c r="AU289" s="21" t="s">
        <v>77</v>
      </c>
      <c r="AY289" s="21" t="s">
        <v>129</v>
      </c>
      <c r="BE289" s="160">
        <f t="shared" si="94"/>
        <v>0</v>
      </c>
      <c r="BF289" s="160">
        <f t="shared" si="95"/>
        <v>0</v>
      </c>
      <c r="BG289" s="160">
        <f t="shared" si="96"/>
        <v>0</v>
      </c>
      <c r="BH289" s="160">
        <f t="shared" si="97"/>
        <v>0</v>
      </c>
      <c r="BI289" s="160">
        <f t="shared" si="98"/>
        <v>0</v>
      </c>
      <c r="BJ289" s="21" t="s">
        <v>77</v>
      </c>
      <c r="BK289" s="160">
        <f t="shared" si="99"/>
        <v>0</v>
      </c>
      <c r="BL289" s="21" t="s">
        <v>128</v>
      </c>
      <c r="BM289" s="21" t="s">
        <v>2448</v>
      </c>
    </row>
    <row r="290" spans="2:65" s="1" customFormat="1" ht="16.5" customHeight="1">
      <c r="B290" s="149"/>
      <c r="C290" s="150" t="s">
        <v>69</v>
      </c>
      <c r="D290" s="150" t="s">
        <v>131</v>
      </c>
      <c r="E290" s="151" t="s">
        <v>2449</v>
      </c>
      <c r="F290" s="152" t="s">
        <v>2450</v>
      </c>
      <c r="G290" s="153" t="s">
        <v>2042</v>
      </c>
      <c r="H290" s="154">
        <v>16</v>
      </c>
      <c r="I290" s="155"/>
      <c r="J290" s="155">
        <f t="shared" si="90"/>
        <v>0</v>
      </c>
      <c r="K290" s="152" t="s">
        <v>5</v>
      </c>
      <c r="L290" s="35"/>
      <c r="M290" s="156" t="s">
        <v>5</v>
      </c>
      <c r="N290" s="157" t="s">
        <v>40</v>
      </c>
      <c r="O290" s="158">
        <v>0</v>
      </c>
      <c r="P290" s="158">
        <f t="shared" si="91"/>
        <v>0</v>
      </c>
      <c r="Q290" s="158">
        <v>0</v>
      </c>
      <c r="R290" s="158">
        <f t="shared" si="92"/>
        <v>0</v>
      </c>
      <c r="S290" s="158">
        <v>0</v>
      </c>
      <c r="T290" s="159">
        <f t="shared" si="93"/>
        <v>0</v>
      </c>
      <c r="AR290" s="21" t="s">
        <v>128</v>
      </c>
      <c r="AT290" s="21" t="s">
        <v>131</v>
      </c>
      <c r="AU290" s="21" t="s">
        <v>77</v>
      </c>
      <c r="AY290" s="21" t="s">
        <v>129</v>
      </c>
      <c r="BE290" s="160">
        <f t="shared" si="94"/>
        <v>0</v>
      </c>
      <c r="BF290" s="160">
        <f t="shared" si="95"/>
        <v>0</v>
      </c>
      <c r="BG290" s="160">
        <f t="shared" si="96"/>
        <v>0</v>
      </c>
      <c r="BH290" s="160">
        <f t="shared" si="97"/>
        <v>0</v>
      </c>
      <c r="BI290" s="160">
        <f t="shared" si="98"/>
        <v>0</v>
      </c>
      <c r="BJ290" s="21" t="s">
        <v>77</v>
      </c>
      <c r="BK290" s="160">
        <f t="shared" si="99"/>
        <v>0</v>
      </c>
      <c r="BL290" s="21" t="s">
        <v>128</v>
      </c>
      <c r="BM290" s="21" t="s">
        <v>2451</v>
      </c>
    </row>
    <row r="291" spans="2:65" s="1" customFormat="1" ht="16.5" customHeight="1">
      <c r="B291" s="149"/>
      <c r="C291" s="150" t="s">
        <v>69</v>
      </c>
      <c r="D291" s="150" t="s">
        <v>131</v>
      </c>
      <c r="E291" s="151" t="s">
        <v>2452</v>
      </c>
      <c r="F291" s="152" t="s">
        <v>2453</v>
      </c>
      <c r="G291" s="153" t="s">
        <v>2042</v>
      </c>
      <c r="H291" s="154">
        <v>6</v>
      </c>
      <c r="I291" s="155"/>
      <c r="J291" s="155">
        <f t="shared" si="90"/>
        <v>0</v>
      </c>
      <c r="K291" s="152" t="s">
        <v>5</v>
      </c>
      <c r="L291" s="35"/>
      <c r="M291" s="156" t="s">
        <v>5</v>
      </c>
      <c r="N291" s="157" t="s">
        <v>40</v>
      </c>
      <c r="O291" s="158">
        <v>0</v>
      </c>
      <c r="P291" s="158">
        <f t="shared" si="91"/>
        <v>0</v>
      </c>
      <c r="Q291" s="158">
        <v>0</v>
      </c>
      <c r="R291" s="158">
        <f t="shared" si="92"/>
        <v>0</v>
      </c>
      <c r="S291" s="158">
        <v>0</v>
      </c>
      <c r="T291" s="159">
        <f t="shared" si="93"/>
        <v>0</v>
      </c>
      <c r="AR291" s="21" t="s">
        <v>128</v>
      </c>
      <c r="AT291" s="21" t="s">
        <v>131</v>
      </c>
      <c r="AU291" s="21" t="s">
        <v>77</v>
      </c>
      <c r="AY291" s="21" t="s">
        <v>129</v>
      </c>
      <c r="BE291" s="160">
        <f t="shared" si="94"/>
        <v>0</v>
      </c>
      <c r="BF291" s="160">
        <f t="shared" si="95"/>
        <v>0</v>
      </c>
      <c r="BG291" s="160">
        <f t="shared" si="96"/>
        <v>0</v>
      </c>
      <c r="BH291" s="160">
        <f t="shared" si="97"/>
        <v>0</v>
      </c>
      <c r="BI291" s="160">
        <f t="shared" si="98"/>
        <v>0</v>
      </c>
      <c r="BJ291" s="21" t="s">
        <v>77</v>
      </c>
      <c r="BK291" s="160">
        <f t="shared" si="99"/>
        <v>0</v>
      </c>
      <c r="BL291" s="21" t="s">
        <v>128</v>
      </c>
      <c r="BM291" s="21" t="s">
        <v>2454</v>
      </c>
    </row>
    <row r="292" spans="2:65" s="1" customFormat="1" ht="16.5" customHeight="1">
      <c r="B292" s="149"/>
      <c r="C292" s="150" t="s">
        <v>69</v>
      </c>
      <c r="D292" s="150" t="s">
        <v>131</v>
      </c>
      <c r="E292" s="151" t="s">
        <v>2455</v>
      </c>
      <c r="F292" s="152" t="s">
        <v>2456</v>
      </c>
      <c r="G292" s="153" t="s">
        <v>2042</v>
      </c>
      <c r="H292" s="154">
        <v>12</v>
      </c>
      <c r="I292" s="155"/>
      <c r="J292" s="155">
        <f t="shared" si="90"/>
        <v>0</v>
      </c>
      <c r="K292" s="152" t="s">
        <v>5</v>
      </c>
      <c r="L292" s="35"/>
      <c r="M292" s="156" t="s">
        <v>5</v>
      </c>
      <c r="N292" s="157" t="s">
        <v>40</v>
      </c>
      <c r="O292" s="158">
        <v>0</v>
      </c>
      <c r="P292" s="158">
        <f t="shared" si="91"/>
        <v>0</v>
      </c>
      <c r="Q292" s="158">
        <v>0</v>
      </c>
      <c r="R292" s="158">
        <f t="shared" si="92"/>
        <v>0</v>
      </c>
      <c r="S292" s="158">
        <v>0</v>
      </c>
      <c r="T292" s="159">
        <f t="shared" si="93"/>
        <v>0</v>
      </c>
      <c r="AR292" s="21" t="s">
        <v>128</v>
      </c>
      <c r="AT292" s="21" t="s">
        <v>131</v>
      </c>
      <c r="AU292" s="21" t="s">
        <v>77</v>
      </c>
      <c r="AY292" s="21" t="s">
        <v>129</v>
      </c>
      <c r="BE292" s="160">
        <f t="shared" si="94"/>
        <v>0</v>
      </c>
      <c r="BF292" s="160">
        <f t="shared" si="95"/>
        <v>0</v>
      </c>
      <c r="BG292" s="160">
        <f t="shared" si="96"/>
        <v>0</v>
      </c>
      <c r="BH292" s="160">
        <f t="shared" si="97"/>
        <v>0</v>
      </c>
      <c r="BI292" s="160">
        <f t="shared" si="98"/>
        <v>0</v>
      </c>
      <c r="BJ292" s="21" t="s">
        <v>77</v>
      </c>
      <c r="BK292" s="160">
        <f t="shared" si="99"/>
        <v>0</v>
      </c>
      <c r="BL292" s="21" t="s">
        <v>128</v>
      </c>
      <c r="BM292" s="21" t="s">
        <v>2457</v>
      </c>
    </row>
    <row r="293" spans="2:65" s="1" customFormat="1" ht="16.5" customHeight="1">
      <c r="B293" s="149"/>
      <c r="C293" s="150" t="s">
        <v>69</v>
      </c>
      <c r="D293" s="150" t="s">
        <v>131</v>
      </c>
      <c r="E293" s="151" t="s">
        <v>2458</v>
      </c>
      <c r="F293" s="152" t="s">
        <v>2459</v>
      </c>
      <c r="G293" s="153" t="s">
        <v>2042</v>
      </c>
      <c r="H293" s="154">
        <v>5</v>
      </c>
      <c r="I293" s="155"/>
      <c r="J293" s="155">
        <f t="shared" si="90"/>
        <v>0</v>
      </c>
      <c r="K293" s="152" t="s">
        <v>5</v>
      </c>
      <c r="L293" s="35"/>
      <c r="M293" s="156" t="s">
        <v>5</v>
      </c>
      <c r="N293" s="157" t="s">
        <v>40</v>
      </c>
      <c r="O293" s="158">
        <v>0</v>
      </c>
      <c r="P293" s="158">
        <f t="shared" si="91"/>
        <v>0</v>
      </c>
      <c r="Q293" s="158">
        <v>0</v>
      </c>
      <c r="R293" s="158">
        <f t="shared" si="92"/>
        <v>0</v>
      </c>
      <c r="S293" s="158">
        <v>0</v>
      </c>
      <c r="T293" s="159">
        <f t="shared" si="93"/>
        <v>0</v>
      </c>
      <c r="AR293" s="21" t="s">
        <v>128</v>
      </c>
      <c r="AT293" s="21" t="s">
        <v>131</v>
      </c>
      <c r="AU293" s="21" t="s">
        <v>77</v>
      </c>
      <c r="AY293" s="21" t="s">
        <v>129</v>
      </c>
      <c r="BE293" s="160">
        <f t="shared" si="94"/>
        <v>0</v>
      </c>
      <c r="BF293" s="160">
        <f t="shared" si="95"/>
        <v>0</v>
      </c>
      <c r="BG293" s="160">
        <f t="shared" si="96"/>
        <v>0</v>
      </c>
      <c r="BH293" s="160">
        <f t="shared" si="97"/>
        <v>0</v>
      </c>
      <c r="BI293" s="160">
        <f t="shared" si="98"/>
        <v>0</v>
      </c>
      <c r="BJ293" s="21" t="s">
        <v>77</v>
      </c>
      <c r="BK293" s="160">
        <f t="shared" si="99"/>
        <v>0</v>
      </c>
      <c r="BL293" s="21" t="s">
        <v>128</v>
      </c>
      <c r="BM293" s="21" t="s">
        <v>2460</v>
      </c>
    </row>
    <row r="294" spans="2:65" s="1" customFormat="1" ht="16.5" customHeight="1">
      <c r="B294" s="149"/>
      <c r="C294" s="150" t="s">
        <v>69</v>
      </c>
      <c r="D294" s="150" t="s">
        <v>131</v>
      </c>
      <c r="E294" s="151" t="s">
        <v>2461</v>
      </c>
      <c r="F294" s="152" t="s">
        <v>2462</v>
      </c>
      <c r="G294" s="153" t="s">
        <v>2042</v>
      </c>
      <c r="H294" s="154">
        <v>1</v>
      </c>
      <c r="I294" s="155"/>
      <c r="J294" s="155">
        <f t="shared" si="90"/>
        <v>0</v>
      </c>
      <c r="K294" s="152" t="s">
        <v>5</v>
      </c>
      <c r="L294" s="35"/>
      <c r="M294" s="156" t="s">
        <v>5</v>
      </c>
      <c r="N294" s="157" t="s">
        <v>40</v>
      </c>
      <c r="O294" s="158">
        <v>0</v>
      </c>
      <c r="P294" s="158">
        <f t="shared" si="91"/>
        <v>0</v>
      </c>
      <c r="Q294" s="158">
        <v>0</v>
      </c>
      <c r="R294" s="158">
        <f t="shared" si="92"/>
        <v>0</v>
      </c>
      <c r="S294" s="158">
        <v>0</v>
      </c>
      <c r="T294" s="159">
        <f t="shared" si="93"/>
        <v>0</v>
      </c>
      <c r="AR294" s="21" t="s">
        <v>128</v>
      </c>
      <c r="AT294" s="21" t="s">
        <v>131</v>
      </c>
      <c r="AU294" s="21" t="s">
        <v>77</v>
      </c>
      <c r="AY294" s="21" t="s">
        <v>129</v>
      </c>
      <c r="BE294" s="160">
        <f t="shared" si="94"/>
        <v>0</v>
      </c>
      <c r="BF294" s="160">
        <f t="shared" si="95"/>
        <v>0</v>
      </c>
      <c r="BG294" s="160">
        <f t="shared" si="96"/>
        <v>0</v>
      </c>
      <c r="BH294" s="160">
        <f t="shared" si="97"/>
        <v>0</v>
      </c>
      <c r="BI294" s="160">
        <f t="shared" si="98"/>
        <v>0</v>
      </c>
      <c r="BJ294" s="21" t="s">
        <v>77</v>
      </c>
      <c r="BK294" s="160">
        <f t="shared" si="99"/>
        <v>0</v>
      </c>
      <c r="BL294" s="21" t="s">
        <v>128</v>
      </c>
      <c r="BM294" s="21" t="s">
        <v>2463</v>
      </c>
    </row>
    <row r="295" spans="2:65" s="1" customFormat="1" ht="16.5" customHeight="1">
      <c r="B295" s="149"/>
      <c r="C295" s="150" t="s">
        <v>69</v>
      </c>
      <c r="D295" s="150" t="s">
        <v>131</v>
      </c>
      <c r="E295" s="151" t="s">
        <v>2464</v>
      </c>
      <c r="F295" s="152" t="s">
        <v>2465</v>
      </c>
      <c r="G295" s="153" t="s">
        <v>2042</v>
      </c>
      <c r="H295" s="154">
        <v>4</v>
      </c>
      <c r="I295" s="155"/>
      <c r="J295" s="155">
        <f t="shared" si="90"/>
        <v>0</v>
      </c>
      <c r="K295" s="152" t="s">
        <v>5</v>
      </c>
      <c r="L295" s="35"/>
      <c r="M295" s="156" t="s">
        <v>5</v>
      </c>
      <c r="N295" s="157" t="s">
        <v>40</v>
      </c>
      <c r="O295" s="158">
        <v>0</v>
      </c>
      <c r="P295" s="158">
        <f t="shared" si="91"/>
        <v>0</v>
      </c>
      <c r="Q295" s="158">
        <v>0</v>
      </c>
      <c r="R295" s="158">
        <f t="shared" si="92"/>
        <v>0</v>
      </c>
      <c r="S295" s="158">
        <v>0</v>
      </c>
      <c r="T295" s="159">
        <f t="shared" si="93"/>
        <v>0</v>
      </c>
      <c r="AR295" s="21" t="s">
        <v>128</v>
      </c>
      <c r="AT295" s="21" t="s">
        <v>131</v>
      </c>
      <c r="AU295" s="21" t="s">
        <v>77</v>
      </c>
      <c r="AY295" s="21" t="s">
        <v>129</v>
      </c>
      <c r="BE295" s="160">
        <f t="shared" si="94"/>
        <v>0</v>
      </c>
      <c r="BF295" s="160">
        <f t="shared" si="95"/>
        <v>0</v>
      </c>
      <c r="BG295" s="160">
        <f t="shared" si="96"/>
        <v>0</v>
      </c>
      <c r="BH295" s="160">
        <f t="shared" si="97"/>
        <v>0</v>
      </c>
      <c r="BI295" s="160">
        <f t="shared" si="98"/>
        <v>0</v>
      </c>
      <c r="BJ295" s="21" t="s">
        <v>77</v>
      </c>
      <c r="BK295" s="160">
        <f t="shared" si="99"/>
        <v>0</v>
      </c>
      <c r="BL295" s="21" t="s">
        <v>128</v>
      </c>
      <c r="BM295" s="21" t="s">
        <v>2466</v>
      </c>
    </row>
    <row r="296" spans="2:65" s="1" customFormat="1" ht="16.5" customHeight="1">
      <c r="B296" s="149"/>
      <c r="C296" s="150" t="s">
        <v>69</v>
      </c>
      <c r="D296" s="150" t="s">
        <v>131</v>
      </c>
      <c r="E296" s="151" t="s">
        <v>2467</v>
      </c>
      <c r="F296" s="152" t="s">
        <v>2468</v>
      </c>
      <c r="G296" s="153" t="s">
        <v>2042</v>
      </c>
      <c r="H296" s="154">
        <v>1</v>
      </c>
      <c r="I296" s="155"/>
      <c r="J296" s="155">
        <f t="shared" si="90"/>
        <v>0</v>
      </c>
      <c r="K296" s="152" t="s">
        <v>5</v>
      </c>
      <c r="L296" s="35"/>
      <c r="M296" s="156" t="s">
        <v>5</v>
      </c>
      <c r="N296" s="157" t="s">
        <v>40</v>
      </c>
      <c r="O296" s="158">
        <v>0</v>
      </c>
      <c r="P296" s="158">
        <f t="shared" si="91"/>
        <v>0</v>
      </c>
      <c r="Q296" s="158">
        <v>0</v>
      </c>
      <c r="R296" s="158">
        <f t="shared" si="92"/>
        <v>0</v>
      </c>
      <c r="S296" s="158">
        <v>0</v>
      </c>
      <c r="T296" s="159">
        <f t="shared" si="93"/>
        <v>0</v>
      </c>
      <c r="AR296" s="21" t="s">
        <v>128</v>
      </c>
      <c r="AT296" s="21" t="s">
        <v>131</v>
      </c>
      <c r="AU296" s="21" t="s">
        <v>77</v>
      </c>
      <c r="AY296" s="21" t="s">
        <v>129</v>
      </c>
      <c r="BE296" s="160">
        <f t="shared" si="94"/>
        <v>0</v>
      </c>
      <c r="BF296" s="160">
        <f t="shared" si="95"/>
        <v>0</v>
      </c>
      <c r="BG296" s="160">
        <f t="shared" si="96"/>
        <v>0</v>
      </c>
      <c r="BH296" s="160">
        <f t="shared" si="97"/>
        <v>0</v>
      </c>
      <c r="BI296" s="160">
        <f t="shared" si="98"/>
        <v>0</v>
      </c>
      <c r="BJ296" s="21" t="s">
        <v>77</v>
      </c>
      <c r="BK296" s="160">
        <f t="shared" si="99"/>
        <v>0</v>
      </c>
      <c r="BL296" s="21" t="s">
        <v>128</v>
      </c>
      <c r="BM296" s="21" t="s">
        <v>2469</v>
      </c>
    </row>
    <row r="297" spans="2:65" s="1" customFormat="1" ht="16.5" customHeight="1">
      <c r="B297" s="149"/>
      <c r="C297" s="150" t="s">
        <v>69</v>
      </c>
      <c r="D297" s="150" t="s">
        <v>131</v>
      </c>
      <c r="E297" s="151" t="s">
        <v>2470</v>
      </c>
      <c r="F297" s="152" t="s">
        <v>2471</v>
      </c>
      <c r="G297" s="153" t="s">
        <v>2042</v>
      </c>
      <c r="H297" s="154">
        <v>8</v>
      </c>
      <c r="I297" s="155"/>
      <c r="J297" s="155">
        <f t="shared" si="90"/>
        <v>0</v>
      </c>
      <c r="K297" s="152" t="s">
        <v>5</v>
      </c>
      <c r="L297" s="35"/>
      <c r="M297" s="156" t="s">
        <v>5</v>
      </c>
      <c r="N297" s="157" t="s">
        <v>40</v>
      </c>
      <c r="O297" s="158">
        <v>0</v>
      </c>
      <c r="P297" s="158">
        <f t="shared" si="91"/>
        <v>0</v>
      </c>
      <c r="Q297" s="158">
        <v>0</v>
      </c>
      <c r="R297" s="158">
        <f t="shared" si="92"/>
        <v>0</v>
      </c>
      <c r="S297" s="158">
        <v>0</v>
      </c>
      <c r="T297" s="159">
        <f t="shared" si="93"/>
        <v>0</v>
      </c>
      <c r="AR297" s="21" t="s">
        <v>128</v>
      </c>
      <c r="AT297" s="21" t="s">
        <v>131</v>
      </c>
      <c r="AU297" s="21" t="s">
        <v>77</v>
      </c>
      <c r="AY297" s="21" t="s">
        <v>129</v>
      </c>
      <c r="BE297" s="160">
        <f t="shared" si="94"/>
        <v>0</v>
      </c>
      <c r="BF297" s="160">
        <f t="shared" si="95"/>
        <v>0</v>
      </c>
      <c r="BG297" s="160">
        <f t="shared" si="96"/>
        <v>0</v>
      </c>
      <c r="BH297" s="160">
        <f t="shared" si="97"/>
        <v>0</v>
      </c>
      <c r="BI297" s="160">
        <f t="shared" si="98"/>
        <v>0</v>
      </c>
      <c r="BJ297" s="21" t="s">
        <v>77</v>
      </c>
      <c r="BK297" s="160">
        <f t="shared" si="99"/>
        <v>0</v>
      </c>
      <c r="BL297" s="21" t="s">
        <v>128</v>
      </c>
      <c r="BM297" s="21" t="s">
        <v>2472</v>
      </c>
    </row>
    <row r="298" spans="2:65" s="1" customFormat="1" ht="16.5" customHeight="1">
      <c r="B298" s="149"/>
      <c r="C298" s="150" t="s">
        <v>69</v>
      </c>
      <c r="D298" s="150" t="s">
        <v>131</v>
      </c>
      <c r="E298" s="151" t="s">
        <v>2473</v>
      </c>
      <c r="F298" s="152" t="s">
        <v>2474</v>
      </c>
      <c r="G298" s="153" t="s">
        <v>2042</v>
      </c>
      <c r="H298" s="154">
        <v>16</v>
      </c>
      <c r="I298" s="155"/>
      <c r="J298" s="155">
        <f t="shared" si="90"/>
        <v>0</v>
      </c>
      <c r="K298" s="152" t="s">
        <v>5</v>
      </c>
      <c r="L298" s="35"/>
      <c r="M298" s="156" t="s">
        <v>5</v>
      </c>
      <c r="N298" s="157" t="s">
        <v>40</v>
      </c>
      <c r="O298" s="158">
        <v>0</v>
      </c>
      <c r="P298" s="158">
        <f t="shared" si="91"/>
        <v>0</v>
      </c>
      <c r="Q298" s="158">
        <v>0</v>
      </c>
      <c r="R298" s="158">
        <f t="shared" si="92"/>
        <v>0</v>
      </c>
      <c r="S298" s="158">
        <v>0</v>
      </c>
      <c r="T298" s="159">
        <f t="shared" si="93"/>
        <v>0</v>
      </c>
      <c r="AR298" s="21" t="s">
        <v>128</v>
      </c>
      <c r="AT298" s="21" t="s">
        <v>131</v>
      </c>
      <c r="AU298" s="21" t="s">
        <v>77</v>
      </c>
      <c r="AY298" s="21" t="s">
        <v>129</v>
      </c>
      <c r="BE298" s="160">
        <f t="shared" si="94"/>
        <v>0</v>
      </c>
      <c r="BF298" s="160">
        <f t="shared" si="95"/>
        <v>0</v>
      </c>
      <c r="BG298" s="160">
        <f t="shared" si="96"/>
        <v>0</v>
      </c>
      <c r="BH298" s="160">
        <f t="shared" si="97"/>
        <v>0</v>
      </c>
      <c r="BI298" s="160">
        <f t="shared" si="98"/>
        <v>0</v>
      </c>
      <c r="BJ298" s="21" t="s">
        <v>77</v>
      </c>
      <c r="BK298" s="160">
        <f t="shared" si="99"/>
        <v>0</v>
      </c>
      <c r="BL298" s="21" t="s">
        <v>128</v>
      </c>
      <c r="BM298" s="21" t="s">
        <v>2475</v>
      </c>
    </row>
    <row r="299" spans="2:65" s="1" customFormat="1" ht="16.5" customHeight="1">
      <c r="B299" s="149"/>
      <c r="C299" s="150" t="s">
        <v>69</v>
      </c>
      <c r="D299" s="150" t="s">
        <v>131</v>
      </c>
      <c r="E299" s="151" t="s">
        <v>2476</v>
      </c>
      <c r="F299" s="152" t="s">
        <v>2477</v>
      </c>
      <c r="G299" s="153" t="s">
        <v>2042</v>
      </c>
      <c r="H299" s="154">
        <v>5</v>
      </c>
      <c r="I299" s="155"/>
      <c r="J299" s="155">
        <f t="shared" si="90"/>
        <v>0</v>
      </c>
      <c r="K299" s="152" t="s">
        <v>5</v>
      </c>
      <c r="L299" s="35"/>
      <c r="M299" s="156" t="s">
        <v>5</v>
      </c>
      <c r="N299" s="157" t="s">
        <v>40</v>
      </c>
      <c r="O299" s="158">
        <v>0</v>
      </c>
      <c r="P299" s="158">
        <f t="shared" si="91"/>
        <v>0</v>
      </c>
      <c r="Q299" s="158">
        <v>0</v>
      </c>
      <c r="R299" s="158">
        <f t="shared" si="92"/>
        <v>0</v>
      </c>
      <c r="S299" s="158">
        <v>0</v>
      </c>
      <c r="T299" s="159">
        <f t="shared" si="93"/>
        <v>0</v>
      </c>
      <c r="AR299" s="21" t="s">
        <v>128</v>
      </c>
      <c r="AT299" s="21" t="s">
        <v>131</v>
      </c>
      <c r="AU299" s="21" t="s">
        <v>77</v>
      </c>
      <c r="AY299" s="21" t="s">
        <v>129</v>
      </c>
      <c r="BE299" s="160">
        <f t="shared" si="94"/>
        <v>0</v>
      </c>
      <c r="BF299" s="160">
        <f t="shared" si="95"/>
        <v>0</v>
      </c>
      <c r="BG299" s="160">
        <f t="shared" si="96"/>
        <v>0</v>
      </c>
      <c r="BH299" s="160">
        <f t="shared" si="97"/>
        <v>0</v>
      </c>
      <c r="BI299" s="160">
        <f t="shared" si="98"/>
        <v>0</v>
      </c>
      <c r="BJ299" s="21" t="s">
        <v>77</v>
      </c>
      <c r="BK299" s="160">
        <f t="shared" si="99"/>
        <v>0</v>
      </c>
      <c r="BL299" s="21" t="s">
        <v>128</v>
      </c>
      <c r="BM299" s="21" t="s">
        <v>2478</v>
      </c>
    </row>
    <row r="300" spans="2:65" s="1" customFormat="1" ht="16.5" customHeight="1">
      <c r="B300" s="149"/>
      <c r="C300" s="150" t="s">
        <v>69</v>
      </c>
      <c r="D300" s="150" t="s">
        <v>131</v>
      </c>
      <c r="E300" s="151" t="s">
        <v>2479</v>
      </c>
      <c r="F300" s="152" t="s">
        <v>2480</v>
      </c>
      <c r="G300" s="153" t="s">
        <v>2042</v>
      </c>
      <c r="H300" s="154">
        <v>8</v>
      </c>
      <c r="I300" s="155"/>
      <c r="J300" s="155">
        <f t="shared" si="90"/>
        <v>0</v>
      </c>
      <c r="K300" s="152" t="s">
        <v>5</v>
      </c>
      <c r="L300" s="35"/>
      <c r="M300" s="156" t="s">
        <v>5</v>
      </c>
      <c r="N300" s="157" t="s">
        <v>40</v>
      </c>
      <c r="O300" s="158">
        <v>0</v>
      </c>
      <c r="P300" s="158">
        <f t="shared" si="91"/>
        <v>0</v>
      </c>
      <c r="Q300" s="158">
        <v>0</v>
      </c>
      <c r="R300" s="158">
        <f t="shared" si="92"/>
        <v>0</v>
      </c>
      <c r="S300" s="158">
        <v>0</v>
      </c>
      <c r="T300" s="159">
        <f t="shared" si="93"/>
        <v>0</v>
      </c>
      <c r="AR300" s="21" t="s">
        <v>128</v>
      </c>
      <c r="AT300" s="21" t="s">
        <v>131</v>
      </c>
      <c r="AU300" s="21" t="s">
        <v>77</v>
      </c>
      <c r="AY300" s="21" t="s">
        <v>129</v>
      </c>
      <c r="BE300" s="160">
        <f t="shared" si="94"/>
        <v>0</v>
      </c>
      <c r="BF300" s="160">
        <f t="shared" si="95"/>
        <v>0</v>
      </c>
      <c r="BG300" s="160">
        <f t="shared" si="96"/>
        <v>0</v>
      </c>
      <c r="BH300" s="160">
        <f t="shared" si="97"/>
        <v>0</v>
      </c>
      <c r="BI300" s="160">
        <f t="shared" si="98"/>
        <v>0</v>
      </c>
      <c r="BJ300" s="21" t="s">
        <v>77</v>
      </c>
      <c r="BK300" s="160">
        <f t="shared" si="99"/>
        <v>0</v>
      </c>
      <c r="BL300" s="21" t="s">
        <v>128</v>
      </c>
      <c r="BM300" s="21" t="s">
        <v>2481</v>
      </c>
    </row>
    <row r="301" spans="2:65" s="1" customFormat="1" ht="16.5" customHeight="1">
      <c r="B301" s="149"/>
      <c r="C301" s="150" t="s">
        <v>69</v>
      </c>
      <c r="D301" s="150" t="s">
        <v>131</v>
      </c>
      <c r="E301" s="151" t="s">
        <v>2482</v>
      </c>
      <c r="F301" s="152" t="s">
        <v>2483</v>
      </c>
      <c r="G301" s="153" t="s">
        <v>2042</v>
      </c>
      <c r="H301" s="154">
        <v>6</v>
      </c>
      <c r="I301" s="155"/>
      <c r="J301" s="155">
        <f t="shared" si="90"/>
        <v>0</v>
      </c>
      <c r="K301" s="152" t="s">
        <v>5</v>
      </c>
      <c r="L301" s="35"/>
      <c r="M301" s="156" t="s">
        <v>5</v>
      </c>
      <c r="N301" s="157" t="s">
        <v>40</v>
      </c>
      <c r="O301" s="158">
        <v>0</v>
      </c>
      <c r="P301" s="158">
        <f t="shared" si="91"/>
        <v>0</v>
      </c>
      <c r="Q301" s="158">
        <v>0</v>
      </c>
      <c r="R301" s="158">
        <f t="shared" si="92"/>
        <v>0</v>
      </c>
      <c r="S301" s="158">
        <v>0</v>
      </c>
      <c r="T301" s="159">
        <f t="shared" si="93"/>
        <v>0</v>
      </c>
      <c r="AR301" s="21" t="s">
        <v>128</v>
      </c>
      <c r="AT301" s="21" t="s">
        <v>131</v>
      </c>
      <c r="AU301" s="21" t="s">
        <v>77</v>
      </c>
      <c r="AY301" s="21" t="s">
        <v>129</v>
      </c>
      <c r="BE301" s="160">
        <f t="shared" si="94"/>
        <v>0</v>
      </c>
      <c r="BF301" s="160">
        <f t="shared" si="95"/>
        <v>0</v>
      </c>
      <c r="BG301" s="160">
        <f t="shared" si="96"/>
        <v>0</v>
      </c>
      <c r="BH301" s="160">
        <f t="shared" si="97"/>
        <v>0</v>
      </c>
      <c r="BI301" s="160">
        <f t="shared" si="98"/>
        <v>0</v>
      </c>
      <c r="BJ301" s="21" t="s">
        <v>77</v>
      </c>
      <c r="BK301" s="160">
        <f t="shared" si="99"/>
        <v>0</v>
      </c>
      <c r="BL301" s="21" t="s">
        <v>128</v>
      </c>
      <c r="BM301" s="21" t="s">
        <v>2484</v>
      </c>
    </row>
    <row r="302" spans="2:65" s="1" customFormat="1" ht="16.5" customHeight="1">
      <c r="B302" s="149"/>
      <c r="C302" s="150" t="s">
        <v>69</v>
      </c>
      <c r="D302" s="150" t="s">
        <v>131</v>
      </c>
      <c r="E302" s="151" t="s">
        <v>2485</v>
      </c>
      <c r="F302" s="152" t="s">
        <v>2486</v>
      </c>
      <c r="G302" s="153" t="s">
        <v>2042</v>
      </c>
      <c r="H302" s="154">
        <v>5</v>
      </c>
      <c r="I302" s="155"/>
      <c r="J302" s="155">
        <f t="shared" si="90"/>
        <v>0</v>
      </c>
      <c r="K302" s="152" t="s">
        <v>5</v>
      </c>
      <c r="L302" s="35"/>
      <c r="M302" s="156" t="s">
        <v>5</v>
      </c>
      <c r="N302" s="157" t="s">
        <v>40</v>
      </c>
      <c r="O302" s="158">
        <v>0</v>
      </c>
      <c r="P302" s="158">
        <f t="shared" si="91"/>
        <v>0</v>
      </c>
      <c r="Q302" s="158">
        <v>0</v>
      </c>
      <c r="R302" s="158">
        <f t="shared" si="92"/>
        <v>0</v>
      </c>
      <c r="S302" s="158">
        <v>0</v>
      </c>
      <c r="T302" s="159">
        <f t="shared" si="93"/>
        <v>0</v>
      </c>
      <c r="AR302" s="21" t="s">
        <v>128</v>
      </c>
      <c r="AT302" s="21" t="s">
        <v>131</v>
      </c>
      <c r="AU302" s="21" t="s">
        <v>77</v>
      </c>
      <c r="AY302" s="21" t="s">
        <v>129</v>
      </c>
      <c r="BE302" s="160">
        <f t="shared" si="94"/>
        <v>0</v>
      </c>
      <c r="BF302" s="160">
        <f t="shared" si="95"/>
        <v>0</v>
      </c>
      <c r="BG302" s="160">
        <f t="shared" si="96"/>
        <v>0</v>
      </c>
      <c r="BH302" s="160">
        <f t="shared" si="97"/>
        <v>0</v>
      </c>
      <c r="BI302" s="160">
        <f t="shared" si="98"/>
        <v>0</v>
      </c>
      <c r="BJ302" s="21" t="s">
        <v>77</v>
      </c>
      <c r="BK302" s="160">
        <f t="shared" si="99"/>
        <v>0</v>
      </c>
      <c r="BL302" s="21" t="s">
        <v>128</v>
      </c>
      <c r="BM302" s="21" t="s">
        <v>2487</v>
      </c>
    </row>
    <row r="303" spans="2:65" s="1" customFormat="1" ht="16.5" customHeight="1">
      <c r="B303" s="149"/>
      <c r="C303" s="150" t="s">
        <v>69</v>
      </c>
      <c r="D303" s="150" t="s">
        <v>131</v>
      </c>
      <c r="E303" s="151" t="s">
        <v>2488</v>
      </c>
      <c r="F303" s="152" t="s">
        <v>2489</v>
      </c>
      <c r="G303" s="153" t="s">
        <v>2042</v>
      </c>
      <c r="H303" s="154">
        <v>8</v>
      </c>
      <c r="I303" s="155"/>
      <c r="J303" s="155">
        <f t="shared" si="90"/>
        <v>0</v>
      </c>
      <c r="K303" s="152" t="s">
        <v>5</v>
      </c>
      <c r="L303" s="35"/>
      <c r="M303" s="156" t="s">
        <v>5</v>
      </c>
      <c r="N303" s="157" t="s">
        <v>40</v>
      </c>
      <c r="O303" s="158">
        <v>0</v>
      </c>
      <c r="P303" s="158">
        <f t="shared" si="91"/>
        <v>0</v>
      </c>
      <c r="Q303" s="158">
        <v>0</v>
      </c>
      <c r="R303" s="158">
        <f t="shared" si="92"/>
        <v>0</v>
      </c>
      <c r="S303" s="158">
        <v>0</v>
      </c>
      <c r="T303" s="159">
        <f t="shared" si="93"/>
        <v>0</v>
      </c>
      <c r="AR303" s="21" t="s">
        <v>128</v>
      </c>
      <c r="AT303" s="21" t="s">
        <v>131</v>
      </c>
      <c r="AU303" s="21" t="s">
        <v>77</v>
      </c>
      <c r="AY303" s="21" t="s">
        <v>129</v>
      </c>
      <c r="BE303" s="160">
        <f t="shared" si="94"/>
        <v>0</v>
      </c>
      <c r="BF303" s="160">
        <f t="shared" si="95"/>
        <v>0</v>
      </c>
      <c r="BG303" s="160">
        <f t="shared" si="96"/>
        <v>0</v>
      </c>
      <c r="BH303" s="160">
        <f t="shared" si="97"/>
        <v>0</v>
      </c>
      <c r="BI303" s="160">
        <f t="shared" si="98"/>
        <v>0</v>
      </c>
      <c r="BJ303" s="21" t="s">
        <v>77</v>
      </c>
      <c r="BK303" s="160">
        <f t="shared" si="99"/>
        <v>0</v>
      </c>
      <c r="BL303" s="21" t="s">
        <v>128</v>
      </c>
      <c r="BM303" s="21" t="s">
        <v>2490</v>
      </c>
    </row>
    <row r="304" spans="2:65" s="1" customFormat="1" ht="16.5" customHeight="1">
      <c r="B304" s="149"/>
      <c r="C304" s="150" t="s">
        <v>69</v>
      </c>
      <c r="D304" s="150" t="s">
        <v>131</v>
      </c>
      <c r="E304" s="151" t="s">
        <v>2491</v>
      </c>
      <c r="F304" s="152" t="s">
        <v>2492</v>
      </c>
      <c r="G304" s="153" t="s">
        <v>2042</v>
      </c>
      <c r="H304" s="154">
        <v>1</v>
      </c>
      <c r="I304" s="155"/>
      <c r="J304" s="155">
        <f t="shared" si="90"/>
        <v>0</v>
      </c>
      <c r="K304" s="152" t="s">
        <v>5</v>
      </c>
      <c r="L304" s="35"/>
      <c r="M304" s="156" t="s">
        <v>5</v>
      </c>
      <c r="N304" s="157" t="s">
        <v>40</v>
      </c>
      <c r="O304" s="158">
        <v>0</v>
      </c>
      <c r="P304" s="158">
        <f t="shared" si="91"/>
        <v>0</v>
      </c>
      <c r="Q304" s="158">
        <v>0</v>
      </c>
      <c r="R304" s="158">
        <f t="shared" si="92"/>
        <v>0</v>
      </c>
      <c r="S304" s="158">
        <v>0</v>
      </c>
      <c r="T304" s="159">
        <f t="shared" si="93"/>
        <v>0</v>
      </c>
      <c r="AR304" s="21" t="s">
        <v>128</v>
      </c>
      <c r="AT304" s="21" t="s">
        <v>131</v>
      </c>
      <c r="AU304" s="21" t="s">
        <v>77</v>
      </c>
      <c r="AY304" s="21" t="s">
        <v>129</v>
      </c>
      <c r="BE304" s="160">
        <f t="shared" si="94"/>
        <v>0</v>
      </c>
      <c r="BF304" s="160">
        <f t="shared" si="95"/>
        <v>0</v>
      </c>
      <c r="BG304" s="160">
        <f t="shared" si="96"/>
        <v>0</v>
      </c>
      <c r="BH304" s="160">
        <f t="shared" si="97"/>
        <v>0</v>
      </c>
      <c r="BI304" s="160">
        <f t="shared" si="98"/>
        <v>0</v>
      </c>
      <c r="BJ304" s="21" t="s">
        <v>77</v>
      </c>
      <c r="BK304" s="160">
        <f t="shared" si="99"/>
        <v>0</v>
      </c>
      <c r="BL304" s="21" t="s">
        <v>128</v>
      </c>
      <c r="BM304" s="21" t="s">
        <v>2493</v>
      </c>
    </row>
    <row r="305" spans="2:65" s="1" customFormat="1" ht="16.5" customHeight="1">
      <c r="B305" s="149"/>
      <c r="C305" s="150" t="s">
        <v>69</v>
      </c>
      <c r="D305" s="150" t="s">
        <v>131</v>
      </c>
      <c r="E305" s="151" t="s">
        <v>2494</v>
      </c>
      <c r="F305" s="152" t="s">
        <v>2495</v>
      </c>
      <c r="G305" s="153" t="s">
        <v>2042</v>
      </c>
      <c r="H305" s="154">
        <v>4</v>
      </c>
      <c r="I305" s="155"/>
      <c r="J305" s="155">
        <f t="shared" ref="J305:J335" si="100">ROUND(I305*H305,2)</f>
        <v>0</v>
      </c>
      <c r="K305" s="152" t="s">
        <v>5</v>
      </c>
      <c r="L305" s="35"/>
      <c r="M305" s="156" t="s">
        <v>5</v>
      </c>
      <c r="N305" s="157" t="s">
        <v>40</v>
      </c>
      <c r="O305" s="158">
        <v>0</v>
      </c>
      <c r="P305" s="158">
        <f t="shared" ref="P305:P335" si="101">O305*H305</f>
        <v>0</v>
      </c>
      <c r="Q305" s="158">
        <v>0</v>
      </c>
      <c r="R305" s="158">
        <f t="shared" ref="R305:R335" si="102">Q305*H305</f>
        <v>0</v>
      </c>
      <c r="S305" s="158">
        <v>0</v>
      </c>
      <c r="T305" s="159">
        <f t="shared" ref="T305:T335" si="103">S305*H305</f>
        <v>0</v>
      </c>
      <c r="AR305" s="21" t="s">
        <v>128</v>
      </c>
      <c r="AT305" s="21" t="s">
        <v>131</v>
      </c>
      <c r="AU305" s="21" t="s">
        <v>77</v>
      </c>
      <c r="AY305" s="21" t="s">
        <v>129</v>
      </c>
      <c r="BE305" s="160">
        <f t="shared" ref="BE305:BE335" si="104">IF(N305="základní",J305,0)</f>
        <v>0</v>
      </c>
      <c r="BF305" s="160">
        <f t="shared" ref="BF305:BF335" si="105">IF(N305="snížená",J305,0)</f>
        <v>0</v>
      </c>
      <c r="BG305" s="160">
        <f t="shared" ref="BG305:BG335" si="106">IF(N305="zákl. přenesená",J305,0)</f>
        <v>0</v>
      </c>
      <c r="BH305" s="160">
        <f t="shared" ref="BH305:BH335" si="107">IF(N305="sníž. přenesená",J305,0)</f>
        <v>0</v>
      </c>
      <c r="BI305" s="160">
        <f t="shared" ref="BI305:BI335" si="108">IF(N305="nulová",J305,0)</f>
        <v>0</v>
      </c>
      <c r="BJ305" s="21" t="s">
        <v>77</v>
      </c>
      <c r="BK305" s="160">
        <f t="shared" ref="BK305:BK335" si="109">ROUND(I305*H305,2)</f>
        <v>0</v>
      </c>
      <c r="BL305" s="21" t="s">
        <v>128</v>
      </c>
      <c r="BM305" s="21" t="s">
        <v>2496</v>
      </c>
    </row>
    <row r="306" spans="2:65" s="1" customFormat="1" ht="16.5" customHeight="1">
      <c r="B306" s="149"/>
      <c r="C306" s="150" t="s">
        <v>69</v>
      </c>
      <c r="D306" s="150" t="s">
        <v>131</v>
      </c>
      <c r="E306" s="151" t="s">
        <v>2497</v>
      </c>
      <c r="F306" s="152" t="s">
        <v>2498</v>
      </c>
      <c r="G306" s="153" t="s">
        <v>2042</v>
      </c>
      <c r="H306" s="154">
        <v>1</v>
      </c>
      <c r="I306" s="155"/>
      <c r="J306" s="155">
        <f t="shared" si="100"/>
        <v>0</v>
      </c>
      <c r="K306" s="152" t="s">
        <v>5</v>
      </c>
      <c r="L306" s="35"/>
      <c r="M306" s="156" t="s">
        <v>5</v>
      </c>
      <c r="N306" s="157" t="s">
        <v>40</v>
      </c>
      <c r="O306" s="158">
        <v>0</v>
      </c>
      <c r="P306" s="158">
        <f t="shared" si="101"/>
        <v>0</v>
      </c>
      <c r="Q306" s="158">
        <v>0</v>
      </c>
      <c r="R306" s="158">
        <f t="shared" si="102"/>
        <v>0</v>
      </c>
      <c r="S306" s="158">
        <v>0</v>
      </c>
      <c r="T306" s="159">
        <f t="shared" si="103"/>
        <v>0</v>
      </c>
      <c r="AR306" s="21" t="s">
        <v>128</v>
      </c>
      <c r="AT306" s="21" t="s">
        <v>131</v>
      </c>
      <c r="AU306" s="21" t="s">
        <v>77</v>
      </c>
      <c r="AY306" s="21" t="s">
        <v>129</v>
      </c>
      <c r="BE306" s="160">
        <f t="shared" si="104"/>
        <v>0</v>
      </c>
      <c r="BF306" s="160">
        <f t="shared" si="105"/>
        <v>0</v>
      </c>
      <c r="BG306" s="160">
        <f t="shared" si="106"/>
        <v>0</v>
      </c>
      <c r="BH306" s="160">
        <f t="shared" si="107"/>
        <v>0</v>
      </c>
      <c r="BI306" s="160">
        <f t="shared" si="108"/>
        <v>0</v>
      </c>
      <c r="BJ306" s="21" t="s">
        <v>77</v>
      </c>
      <c r="BK306" s="160">
        <f t="shared" si="109"/>
        <v>0</v>
      </c>
      <c r="BL306" s="21" t="s">
        <v>128</v>
      </c>
      <c r="BM306" s="21" t="s">
        <v>2499</v>
      </c>
    </row>
    <row r="307" spans="2:65" s="1" customFormat="1" ht="16.5" customHeight="1">
      <c r="B307" s="149"/>
      <c r="C307" s="150" t="s">
        <v>69</v>
      </c>
      <c r="D307" s="150" t="s">
        <v>131</v>
      </c>
      <c r="E307" s="151" t="s">
        <v>2500</v>
      </c>
      <c r="F307" s="152" t="s">
        <v>2501</v>
      </c>
      <c r="G307" s="153" t="s">
        <v>2042</v>
      </c>
      <c r="H307" s="154">
        <v>71</v>
      </c>
      <c r="I307" s="155"/>
      <c r="J307" s="155">
        <f t="shared" si="100"/>
        <v>0</v>
      </c>
      <c r="K307" s="152" t="s">
        <v>5</v>
      </c>
      <c r="L307" s="35"/>
      <c r="M307" s="156" t="s">
        <v>5</v>
      </c>
      <c r="N307" s="157" t="s">
        <v>40</v>
      </c>
      <c r="O307" s="158">
        <v>0</v>
      </c>
      <c r="P307" s="158">
        <f t="shared" si="101"/>
        <v>0</v>
      </c>
      <c r="Q307" s="158">
        <v>0</v>
      </c>
      <c r="R307" s="158">
        <f t="shared" si="102"/>
        <v>0</v>
      </c>
      <c r="S307" s="158">
        <v>0</v>
      </c>
      <c r="T307" s="159">
        <f t="shared" si="103"/>
        <v>0</v>
      </c>
      <c r="AR307" s="21" t="s">
        <v>128</v>
      </c>
      <c r="AT307" s="21" t="s">
        <v>131</v>
      </c>
      <c r="AU307" s="21" t="s">
        <v>77</v>
      </c>
      <c r="AY307" s="21" t="s">
        <v>129</v>
      </c>
      <c r="BE307" s="160">
        <f t="shared" si="104"/>
        <v>0</v>
      </c>
      <c r="BF307" s="160">
        <f t="shared" si="105"/>
        <v>0</v>
      </c>
      <c r="BG307" s="160">
        <f t="shared" si="106"/>
        <v>0</v>
      </c>
      <c r="BH307" s="160">
        <f t="shared" si="107"/>
        <v>0</v>
      </c>
      <c r="BI307" s="160">
        <f t="shared" si="108"/>
        <v>0</v>
      </c>
      <c r="BJ307" s="21" t="s">
        <v>77</v>
      </c>
      <c r="BK307" s="160">
        <f t="shared" si="109"/>
        <v>0</v>
      </c>
      <c r="BL307" s="21" t="s">
        <v>128</v>
      </c>
      <c r="BM307" s="21" t="s">
        <v>2502</v>
      </c>
    </row>
    <row r="308" spans="2:65" s="1" customFormat="1" ht="16.5" customHeight="1">
      <c r="B308" s="149"/>
      <c r="C308" s="150" t="s">
        <v>69</v>
      </c>
      <c r="D308" s="150" t="s">
        <v>131</v>
      </c>
      <c r="E308" s="151" t="s">
        <v>2503</v>
      </c>
      <c r="F308" s="152" t="s">
        <v>2504</v>
      </c>
      <c r="G308" s="153" t="s">
        <v>2042</v>
      </c>
      <c r="H308" s="154">
        <v>8</v>
      </c>
      <c r="I308" s="155"/>
      <c r="J308" s="155">
        <f t="shared" si="100"/>
        <v>0</v>
      </c>
      <c r="K308" s="152" t="s">
        <v>5</v>
      </c>
      <c r="L308" s="35"/>
      <c r="M308" s="156" t="s">
        <v>5</v>
      </c>
      <c r="N308" s="157" t="s">
        <v>40</v>
      </c>
      <c r="O308" s="158">
        <v>0</v>
      </c>
      <c r="P308" s="158">
        <f t="shared" si="101"/>
        <v>0</v>
      </c>
      <c r="Q308" s="158">
        <v>0</v>
      </c>
      <c r="R308" s="158">
        <f t="shared" si="102"/>
        <v>0</v>
      </c>
      <c r="S308" s="158">
        <v>0</v>
      </c>
      <c r="T308" s="159">
        <f t="shared" si="103"/>
        <v>0</v>
      </c>
      <c r="AR308" s="21" t="s">
        <v>128</v>
      </c>
      <c r="AT308" s="21" t="s">
        <v>131</v>
      </c>
      <c r="AU308" s="21" t="s">
        <v>77</v>
      </c>
      <c r="AY308" s="21" t="s">
        <v>129</v>
      </c>
      <c r="BE308" s="160">
        <f t="shared" si="104"/>
        <v>0</v>
      </c>
      <c r="BF308" s="160">
        <f t="shared" si="105"/>
        <v>0</v>
      </c>
      <c r="BG308" s="160">
        <f t="shared" si="106"/>
        <v>0</v>
      </c>
      <c r="BH308" s="160">
        <f t="shared" si="107"/>
        <v>0</v>
      </c>
      <c r="BI308" s="160">
        <f t="shared" si="108"/>
        <v>0</v>
      </c>
      <c r="BJ308" s="21" t="s">
        <v>77</v>
      </c>
      <c r="BK308" s="160">
        <f t="shared" si="109"/>
        <v>0</v>
      </c>
      <c r="BL308" s="21" t="s">
        <v>128</v>
      </c>
      <c r="BM308" s="21" t="s">
        <v>2505</v>
      </c>
    </row>
    <row r="309" spans="2:65" s="1" customFormat="1" ht="16.5" customHeight="1">
      <c r="B309" s="149"/>
      <c r="C309" s="150" t="s">
        <v>69</v>
      </c>
      <c r="D309" s="150" t="s">
        <v>131</v>
      </c>
      <c r="E309" s="151" t="s">
        <v>2506</v>
      </c>
      <c r="F309" s="152" t="s">
        <v>2507</v>
      </c>
      <c r="G309" s="153" t="s">
        <v>2042</v>
      </c>
      <c r="H309" s="154">
        <v>3</v>
      </c>
      <c r="I309" s="155"/>
      <c r="J309" s="155">
        <f t="shared" si="100"/>
        <v>0</v>
      </c>
      <c r="K309" s="152" t="s">
        <v>5</v>
      </c>
      <c r="L309" s="35"/>
      <c r="M309" s="156" t="s">
        <v>5</v>
      </c>
      <c r="N309" s="157" t="s">
        <v>40</v>
      </c>
      <c r="O309" s="158">
        <v>0</v>
      </c>
      <c r="P309" s="158">
        <f t="shared" si="101"/>
        <v>0</v>
      </c>
      <c r="Q309" s="158">
        <v>0</v>
      </c>
      <c r="R309" s="158">
        <f t="shared" si="102"/>
        <v>0</v>
      </c>
      <c r="S309" s="158">
        <v>0</v>
      </c>
      <c r="T309" s="159">
        <f t="shared" si="103"/>
        <v>0</v>
      </c>
      <c r="AR309" s="21" t="s">
        <v>128</v>
      </c>
      <c r="AT309" s="21" t="s">
        <v>131</v>
      </c>
      <c r="AU309" s="21" t="s">
        <v>77</v>
      </c>
      <c r="AY309" s="21" t="s">
        <v>129</v>
      </c>
      <c r="BE309" s="160">
        <f t="shared" si="104"/>
        <v>0</v>
      </c>
      <c r="BF309" s="160">
        <f t="shared" si="105"/>
        <v>0</v>
      </c>
      <c r="BG309" s="160">
        <f t="shared" si="106"/>
        <v>0</v>
      </c>
      <c r="BH309" s="160">
        <f t="shared" si="107"/>
        <v>0</v>
      </c>
      <c r="BI309" s="160">
        <f t="shared" si="108"/>
        <v>0</v>
      </c>
      <c r="BJ309" s="21" t="s">
        <v>77</v>
      </c>
      <c r="BK309" s="160">
        <f t="shared" si="109"/>
        <v>0</v>
      </c>
      <c r="BL309" s="21" t="s">
        <v>128</v>
      </c>
      <c r="BM309" s="21" t="s">
        <v>2508</v>
      </c>
    </row>
    <row r="310" spans="2:65" s="1" customFormat="1" ht="25.5" customHeight="1">
      <c r="B310" s="149"/>
      <c r="C310" s="150" t="s">
        <v>69</v>
      </c>
      <c r="D310" s="150" t="s">
        <v>131</v>
      </c>
      <c r="E310" s="151" t="s">
        <v>2509</v>
      </c>
      <c r="F310" s="152" t="s">
        <v>2510</v>
      </c>
      <c r="G310" s="153" t="s">
        <v>2042</v>
      </c>
      <c r="H310" s="154">
        <v>4</v>
      </c>
      <c r="I310" s="155"/>
      <c r="J310" s="155">
        <f t="shared" si="100"/>
        <v>0</v>
      </c>
      <c r="K310" s="152" t="s">
        <v>5</v>
      </c>
      <c r="L310" s="35"/>
      <c r="M310" s="156" t="s">
        <v>5</v>
      </c>
      <c r="N310" s="157" t="s">
        <v>40</v>
      </c>
      <c r="O310" s="158">
        <v>0</v>
      </c>
      <c r="P310" s="158">
        <f t="shared" si="101"/>
        <v>0</v>
      </c>
      <c r="Q310" s="158">
        <v>0</v>
      </c>
      <c r="R310" s="158">
        <f t="shared" si="102"/>
        <v>0</v>
      </c>
      <c r="S310" s="158">
        <v>0</v>
      </c>
      <c r="T310" s="159">
        <f t="shared" si="103"/>
        <v>0</v>
      </c>
      <c r="AR310" s="21" t="s">
        <v>128</v>
      </c>
      <c r="AT310" s="21" t="s">
        <v>131</v>
      </c>
      <c r="AU310" s="21" t="s">
        <v>77</v>
      </c>
      <c r="AY310" s="21" t="s">
        <v>129</v>
      </c>
      <c r="BE310" s="160">
        <f t="shared" si="104"/>
        <v>0</v>
      </c>
      <c r="BF310" s="160">
        <f t="shared" si="105"/>
        <v>0</v>
      </c>
      <c r="BG310" s="160">
        <f t="shared" si="106"/>
        <v>0</v>
      </c>
      <c r="BH310" s="160">
        <f t="shared" si="107"/>
        <v>0</v>
      </c>
      <c r="BI310" s="160">
        <f t="shared" si="108"/>
        <v>0</v>
      </c>
      <c r="BJ310" s="21" t="s">
        <v>77</v>
      </c>
      <c r="BK310" s="160">
        <f t="shared" si="109"/>
        <v>0</v>
      </c>
      <c r="BL310" s="21" t="s">
        <v>128</v>
      </c>
      <c r="BM310" s="21" t="s">
        <v>2511</v>
      </c>
    </row>
    <row r="311" spans="2:65" s="1" customFormat="1" ht="16.5" customHeight="1">
      <c r="B311" s="149"/>
      <c r="C311" s="150" t="s">
        <v>69</v>
      </c>
      <c r="D311" s="150" t="s">
        <v>131</v>
      </c>
      <c r="E311" s="151" t="s">
        <v>2512</v>
      </c>
      <c r="F311" s="152" t="s">
        <v>2513</v>
      </c>
      <c r="G311" s="153" t="s">
        <v>2042</v>
      </c>
      <c r="H311" s="154">
        <v>3</v>
      </c>
      <c r="I311" s="155"/>
      <c r="J311" s="155">
        <f t="shared" si="100"/>
        <v>0</v>
      </c>
      <c r="K311" s="152" t="s">
        <v>5</v>
      </c>
      <c r="L311" s="35"/>
      <c r="M311" s="156" t="s">
        <v>5</v>
      </c>
      <c r="N311" s="157" t="s">
        <v>40</v>
      </c>
      <c r="O311" s="158">
        <v>0</v>
      </c>
      <c r="P311" s="158">
        <f t="shared" si="101"/>
        <v>0</v>
      </c>
      <c r="Q311" s="158">
        <v>0</v>
      </c>
      <c r="R311" s="158">
        <f t="shared" si="102"/>
        <v>0</v>
      </c>
      <c r="S311" s="158">
        <v>0</v>
      </c>
      <c r="T311" s="159">
        <f t="shared" si="103"/>
        <v>0</v>
      </c>
      <c r="AR311" s="21" t="s">
        <v>128</v>
      </c>
      <c r="AT311" s="21" t="s">
        <v>131</v>
      </c>
      <c r="AU311" s="21" t="s">
        <v>77</v>
      </c>
      <c r="AY311" s="21" t="s">
        <v>129</v>
      </c>
      <c r="BE311" s="160">
        <f t="shared" si="104"/>
        <v>0</v>
      </c>
      <c r="BF311" s="160">
        <f t="shared" si="105"/>
        <v>0</v>
      </c>
      <c r="BG311" s="160">
        <f t="shared" si="106"/>
        <v>0</v>
      </c>
      <c r="BH311" s="160">
        <f t="shared" si="107"/>
        <v>0</v>
      </c>
      <c r="BI311" s="160">
        <f t="shared" si="108"/>
        <v>0</v>
      </c>
      <c r="BJ311" s="21" t="s">
        <v>77</v>
      </c>
      <c r="BK311" s="160">
        <f t="shared" si="109"/>
        <v>0</v>
      </c>
      <c r="BL311" s="21" t="s">
        <v>128</v>
      </c>
      <c r="BM311" s="21" t="s">
        <v>2514</v>
      </c>
    </row>
    <row r="312" spans="2:65" s="1" customFormat="1" ht="16.5" customHeight="1">
      <c r="B312" s="149"/>
      <c r="C312" s="150" t="s">
        <v>69</v>
      </c>
      <c r="D312" s="150" t="s">
        <v>131</v>
      </c>
      <c r="E312" s="151" t="s">
        <v>2515</v>
      </c>
      <c r="F312" s="152" t="s">
        <v>2516</v>
      </c>
      <c r="G312" s="153" t="s">
        <v>2042</v>
      </c>
      <c r="H312" s="154">
        <v>12</v>
      </c>
      <c r="I312" s="155"/>
      <c r="J312" s="155">
        <f t="shared" si="100"/>
        <v>0</v>
      </c>
      <c r="K312" s="152" t="s">
        <v>5</v>
      </c>
      <c r="L312" s="35"/>
      <c r="M312" s="156" t="s">
        <v>5</v>
      </c>
      <c r="N312" s="157" t="s">
        <v>40</v>
      </c>
      <c r="O312" s="158">
        <v>0</v>
      </c>
      <c r="P312" s="158">
        <f t="shared" si="101"/>
        <v>0</v>
      </c>
      <c r="Q312" s="158">
        <v>0</v>
      </c>
      <c r="R312" s="158">
        <f t="shared" si="102"/>
        <v>0</v>
      </c>
      <c r="S312" s="158">
        <v>0</v>
      </c>
      <c r="T312" s="159">
        <f t="shared" si="103"/>
        <v>0</v>
      </c>
      <c r="AR312" s="21" t="s">
        <v>128</v>
      </c>
      <c r="AT312" s="21" t="s">
        <v>131</v>
      </c>
      <c r="AU312" s="21" t="s">
        <v>77</v>
      </c>
      <c r="AY312" s="21" t="s">
        <v>129</v>
      </c>
      <c r="BE312" s="160">
        <f t="shared" si="104"/>
        <v>0</v>
      </c>
      <c r="BF312" s="160">
        <f t="shared" si="105"/>
        <v>0</v>
      </c>
      <c r="BG312" s="160">
        <f t="shared" si="106"/>
        <v>0</v>
      </c>
      <c r="BH312" s="160">
        <f t="shared" si="107"/>
        <v>0</v>
      </c>
      <c r="BI312" s="160">
        <f t="shared" si="108"/>
        <v>0</v>
      </c>
      <c r="BJ312" s="21" t="s">
        <v>77</v>
      </c>
      <c r="BK312" s="160">
        <f t="shared" si="109"/>
        <v>0</v>
      </c>
      <c r="BL312" s="21" t="s">
        <v>128</v>
      </c>
      <c r="BM312" s="21" t="s">
        <v>2517</v>
      </c>
    </row>
    <row r="313" spans="2:65" s="1" customFormat="1" ht="16.5" customHeight="1">
      <c r="B313" s="149"/>
      <c r="C313" s="150" t="s">
        <v>69</v>
      </c>
      <c r="D313" s="150" t="s">
        <v>131</v>
      </c>
      <c r="E313" s="151" t="s">
        <v>2518</v>
      </c>
      <c r="F313" s="152" t="s">
        <v>2519</v>
      </c>
      <c r="G313" s="153" t="s">
        <v>2042</v>
      </c>
      <c r="H313" s="154">
        <v>19</v>
      </c>
      <c r="I313" s="155"/>
      <c r="J313" s="155">
        <f t="shared" si="100"/>
        <v>0</v>
      </c>
      <c r="K313" s="152" t="s">
        <v>5</v>
      </c>
      <c r="L313" s="35"/>
      <c r="M313" s="156" t="s">
        <v>5</v>
      </c>
      <c r="N313" s="157" t="s">
        <v>40</v>
      </c>
      <c r="O313" s="158">
        <v>0</v>
      </c>
      <c r="P313" s="158">
        <f t="shared" si="101"/>
        <v>0</v>
      </c>
      <c r="Q313" s="158">
        <v>0</v>
      </c>
      <c r="R313" s="158">
        <f t="shared" si="102"/>
        <v>0</v>
      </c>
      <c r="S313" s="158">
        <v>0</v>
      </c>
      <c r="T313" s="159">
        <f t="shared" si="103"/>
        <v>0</v>
      </c>
      <c r="AR313" s="21" t="s">
        <v>128</v>
      </c>
      <c r="AT313" s="21" t="s">
        <v>131</v>
      </c>
      <c r="AU313" s="21" t="s">
        <v>77</v>
      </c>
      <c r="AY313" s="21" t="s">
        <v>129</v>
      </c>
      <c r="BE313" s="160">
        <f t="shared" si="104"/>
        <v>0</v>
      </c>
      <c r="BF313" s="160">
        <f t="shared" si="105"/>
        <v>0</v>
      </c>
      <c r="BG313" s="160">
        <f t="shared" si="106"/>
        <v>0</v>
      </c>
      <c r="BH313" s="160">
        <f t="shared" si="107"/>
        <v>0</v>
      </c>
      <c r="BI313" s="160">
        <f t="shared" si="108"/>
        <v>0</v>
      </c>
      <c r="BJ313" s="21" t="s">
        <v>77</v>
      </c>
      <c r="BK313" s="160">
        <f t="shared" si="109"/>
        <v>0</v>
      </c>
      <c r="BL313" s="21" t="s">
        <v>128</v>
      </c>
      <c r="BM313" s="21" t="s">
        <v>2520</v>
      </c>
    </row>
    <row r="314" spans="2:65" s="1" customFormat="1" ht="16.5" customHeight="1">
      <c r="B314" s="149"/>
      <c r="C314" s="150" t="s">
        <v>69</v>
      </c>
      <c r="D314" s="150" t="s">
        <v>131</v>
      </c>
      <c r="E314" s="151" t="s">
        <v>2521</v>
      </c>
      <c r="F314" s="152" t="s">
        <v>2522</v>
      </c>
      <c r="G314" s="153" t="s">
        <v>2042</v>
      </c>
      <c r="H314" s="154">
        <v>11</v>
      </c>
      <c r="I314" s="155"/>
      <c r="J314" s="155">
        <f t="shared" si="100"/>
        <v>0</v>
      </c>
      <c r="K314" s="152" t="s">
        <v>5</v>
      </c>
      <c r="L314" s="35"/>
      <c r="M314" s="156" t="s">
        <v>5</v>
      </c>
      <c r="N314" s="157" t="s">
        <v>40</v>
      </c>
      <c r="O314" s="158">
        <v>0</v>
      </c>
      <c r="P314" s="158">
        <f t="shared" si="101"/>
        <v>0</v>
      </c>
      <c r="Q314" s="158">
        <v>0</v>
      </c>
      <c r="R314" s="158">
        <f t="shared" si="102"/>
        <v>0</v>
      </c>
      <c r="S314" s="158">
        <v>0</v>
      </c>
      <c r="T314" s="159">
        <f t="shared" si="103"/>
        <v>0</v>
      </c>
      <c r="AR314" s="21" t="s">
        <v>128</v>
      </c>
      <c r="AT314" s="21" t="s">
        <v>131</v>
      </c>
      <c r="AU314" s="21" t="s">
        <v>77</v>
      </c>
      <c r="AY314" s="21" t="s">
        <v>129</v>
      </c>
      <c r="BE314" s="160">
        <f t="shared" si="104"/>
        <v>0</v>
      </c>
      <c r="BF314" s="160">
        <f t="shared" si="105"/>
        <v>0</v>
      </c>
      <c r="BG314" s="160">
        <f t="shared" si="106"/>
        <v>0</v>
      </c>
      <c r="BH314" s="160">
        <f t="shared" si="107"/>
        <v>0</v>
      </c>
      <c r="BI314" s="160">
        <f t="shared" si="108"/>
        <v>0</v>
      </c>
      <c r="BJ314" s="21" t="s">
        <v>77</v>
      </c>
      <c r="BK314" s="160">
        <f t="shared" si="109"/>
        <v>0</v>
      </c>
      <c r="BL314" s="21" t="s">
        <v>128</v>
      </c>
      <c r="BM314" s="21" t="s">
        <v>2523</v>
      </c>
    </row>
    <row r="315" spans="2:65" s="1" customFormat="1" ht="16.5" customHeight="1">
      <c r="B315" s="149"/>
      <c r="C315" s="150" t="s">
        <v>69</v>
      </c>
      <c r="D315" s="150" t="s">
        <v>131</v>
      </c>
      <c r="E315" s="151" t="s">
        <v>2524</v>
      </c>
      <c r="F315" s="152" t="s">
        <v>2525</v>
      </c>
      <c r="G315" s="153" t="s">
        <v>2042</v>
      </c>
      <c r="H315" s="154">
        <v>10</v>
      </c>
      <c r="I315" s="155"/>
      <c r="J315" s="155">
        <f t="shared" si="100"/>
        <v>0</v>
      </c>
      <c r="K315" s="152" t="s">
        <v>5</v>
      </c>
      <c r="L315" s="35"/>
      <c r="M315" s="156" t="s">
        <v>5</v>
      </c>
      <c r="N315" s="157" t="s">
        <v>40</v>
      </c>
      <c r="O315" s="158">
        <v>0</v>
      </c>
      <c r="P315" s="158">
        <f t="shared" si="101"/>
        <v>0</v>
      </c>
      <c r="Q315" s="158">
        <v>0</v>
      </c>
      <c r="R315" s="158">
        <f t="shared" si="102"/>
        <v>0</v>
      </c>
      <c r="S315" s="158">
        <v>0</v>
      </c>
      <c r="T315" s="159">
        <f t="shared" si="103"/>
        <v>0</v>
      </c>
      <c r="AR315" s="21" t="s">
        <v>128</v>
      </c>
      <c r="AT315" s="21" t="s">
        <v>131</v>
      </c>
      <c r="AU315" s="21" t="s">
        <v>77</v>
      </c>
      <c r="AY315" s="21" t="s">
        <v>129</v>
      </c>
      <c r="BE315" s="160">
        <f t="shared" si="104"/>
        <v>0</v>
      </c>
      <c r="BF315" s="160">
        <f t="shared" si="105"/>
        <v>0</v>
      </c>
      <c r="BG315" s="160">
        <f t="shared" si="106"/>
        <v>0</v>
      </c>
      <c r="BH315" s="160">
        <f t="shared" si="107"/>
        <v>0</v>
      </c>
      <c r="BI315" s="160">
        <f t="shared" si="108"/>
        <v>0</v>
      </c>
      <c r="BJ315" s="21" t="s">
        <v>77</v>
      </c>
      <c r="BK315" s="160">
        <f t="shared" si="109"/>
        <v>0</v>
      </c>
      <c r="BL315" s="21" t="s">
        <v>128</v>
      </c>
      <c r="BM315" s="21" t="s">
        <v>2526</v>
      </c>
    </row>
    <row r="316" spans="2:65" s="1" customFormat="1" ht="16.5" customHeight="1">
      <c r="B316" s="149"/>
      <c r="C316" s="150" t="s">
        <v>69</v>
      </c>
      <c r="D316" s="150" t="s">
        <v>131</v>
      </c>
      <c r="E316" s="151" t="s">
        <v>2527</v>
      </c>
      <c r="F316" s="152" t="s">
        <v>2528</v>
      </c>
      <c r="G316" s="153" t="s">
        <v>2042</v>
      </c>
      <c r="H316" s="154">
        <v>12</v>
      </c>
      <c r="I316" s="155"/>
      <c r="J316" s="155">
        <f t="shared" si="100"/>
        <v>0</v>
      </c>
      <c r="K316" s="152" t="s">
        <v>5</v>
      </c>
      <c r="L316" s="35"/>
      <c r="M316" s="156" t="s">
        <v>5</v>
      </c>
      <c r="N316" s="157" t="s">
        <v>40</v>
      </c>
      <c r="O316" s="158">
        <v>0</v>
      </c>
      <c r="P316" s="158">
        <f t="shared" si="101"/>
        <v>0</v>
      </c>
      <c r="Q316" s="158">
        <v>0</v>
      </c>
      <c r="R316" s="158">
        <f t="shared" si="102"/>
        <v>0</v>
      </c>
      <c r="S316" s="158">
        <v>0</v>
      </c>
      <c r="T316" s="159">
        <f t="shared" si="103"/>
        <v>0</v>
      </c>
      <c r="AR316" s="21" t="s">
        <v>128</v>
      </c>
      <c r="AT316" s="21" t="s">
        <v>131</v>
      </c>
      <c r="AU316" s="21" t="s">
        <v>77</v>
      </c>
      <c r="AY316" s="21" t="s">
        <v>129</v>
      </c>
      <c r="BE316" s="160">
        <f t="shared" si="104"/>
        <v>0</v>
      </c>
      <c r="BF316" s="160">
        <f t="shared" si="105"/>
        <v>0</v>
      </c>
      <c r="BG316" s="160">
        <f t="shared" si="106"/>
        <v>0</v>
      </c>
      <c r="BH316" s="160">
        <f t="shared" si="107"/>
        <v>0</v>
      </c>
      <c r="BI316" s="160">
        <f t="shared" si="108"/>
        <v>0</v>
      </c>
      <c r="BJ316" s="21" t="s">
        <v>77</v>
      </c>
      <c r="BK316" s="160">
        <f t="shared" si="109"/>
        <v>0</v>
      </c>
      <c r="BL316" s="21" t="s">
        <v>128</v>
      </c>
      <c r="BM316" s="21" t="s">
        <v>2529</v>
      </c>
    </row>
    <row r="317" spans="2:65" s="1" customFormat="1" ht="16.5" customHeight="1">
      <c r="B317" s="149"/>
      <c r="C317" s="150" t="s">
        <v>69</v>
      </c>
      <c r="D317" s="150" t="s">
        <v>131</v>
      </c>
      <c r="E317" s="151" t="s">
        <v>2530</v>
      </c>
      <c r="F317" s="152" t="s">
        <v>2531</v>
      </c>
      <c r="G317" s="153" t="s">
        <v>2042</v>
      </c>
      <c r="H317" s="154">
        <v>19</v>
      </c>
      <c r="I317" s="155"/>
      <c r="J317" s="155">
        <f t="shared" si="100"/>
        <v>0</v>
      </c>
      <c r="K317" s="152" t="s">
        <v>5</v>
      </c>
      <c r="L317" s="35"/>
      <c r="M317" s="156" t="s">
        <v>5</v>
      </c>
      <c r="N317" s="157" t="s">
        <v>40</v>
      </c>
      <c r="O317" s="158">
        <v>0</v>
      </c>
      <c r="P317" s="158">
        <f t="shared" si="101"/>
        <v>0</v>
      </c>
      <c r="Q317" s="158">
        <v>0</v>
      </c>
      <c r="R317" s="158">
        <f t="shared" si="102"/>
        <v>0</v>
      </c>
      <c r="S317" s="158">
        <v>0</v>
      </c>
      <c r="T317" s="159">
        <f t="shared" si="103"/>
        <v>0</v>
      </c>
      <c r="AR317" s="21" t="s">
        <v>128</v>
      </c>
      <c r="AT317" s="21" t="s">
        <v>131</v>
      </c>
      <c r="AU317" s="21" t="s">
        <v>77</v>
      </c>
      <c r="AY317" s="21" t="s">
        <v>129</v>
      </c>
      <c r="BE317" s="160">
        <f t="shared" si="104"/>
        <v>0</v>
      </c>
      <c r="BF317" s="160">
        <f t="shared" si="105"/>
        <v>0</v>
      </c>
      <c r="BG317" s="160">
        <f t="shared" si="106"/>
        <v>0</v>
      </c>
      <c r="BH317" s="160">
        <f t="shared" si="107"/>
        <v>0</v>
      </c>
      <c r="BI317" s="160">
        <f t="shared" si="108"/>
        <v>0</v>
      </c>
      <c r="BJ317" s="21" t="s">
        <v>77</v>
      </c>
      <c r="BK317" s="160">
        <f t="shared" si="109"/>
        <v>0</v>
      </c>
      <c r="BL317" s="21" t="s">
        <v>128</v>
      </c>
      <c r="BM317" s="21" t="s">
        <v>2532</v>
      </c>
    </row>
    <row r="318" spans="2:65" s="1" customFormat="1" ht="16.5" customHeight="1">
      <c r="B318" s="149"/>
      <c r="C318" s="150" t="s">
        <v>69</v>
      </c>
      <c r="D318" s="150" t="s">
        <v>131</v>
      </c>
      <c r="E318" s="151" t="s">
        <v>2533</v>
      </c>
      <c r="F318" s="152" t="s">
        <v>2534</v>
      </c>
      <c r="G318" s="153" t="s">
        <v>2042</v>
      </c>
      <c r="H318" s="154">
        <v>2</v>
      </c>
      <c r="I318" s="155"/>
      <c r="J318" s="155">
        <f t="shared" si="100"/>
        <v>0</v>
      </c>
      <c r="K318" s="152" t="s">
        <v>5</v>
      </c>
      <c r="L318" s="35"/>
      <c r="M318" s="156" t="s">
        <v>5</v>
      </c>
      <c r="N318" s="157" t="s">
        <v>40</v>
      </c>
      <c r="O318" s="158">
        <v>0</v>
      </c>
      <c r="P318" s="158">
        <f t="shared" si="101"/>
        <v>0</v>
      </c>
      <c r="Q318" s="158">
        <v>0</v>
      </c>
      <c r="R318" s="158">
        <f t="shared" si="102"/>
        <v>0</v>
      </c>
      <c r="S318" s="158">
        <v>0</v>
      </c>
      <c r="T318" s="159">
        <f t="shared" si="103"/>
        <v>0</v>
      </c>
      <c r="AR318" s="21" t="s">
        <v>128</v>
      </c>
      <c r="AT318" s="21" t="s">
        <v>131</v>
      </c>
      <c r="AU318" s="21" t="s">
        <v>77</v>
      </c>
      <c r="AY318" s="21" t="s">
        <v>129</v>
      </c>
      <c r="BE318" s="160">
        <f t="shared" si="104"/>
        <v>0</v>
      </c>
      <c r="BF318" s="160">
        <f t="shared" si="105"/>
        <v>0</v>
      </c>
      <c r="BG318" s="160">
        <f t="shared" si="106"/>
        <v>0</v>
      </c>
      <c r="BH318" s="160">
        <f t="shared" si="107"/>
        <v>0</v>
      </c>
      <c r="BI318" s="160">
        <f t="shared" si="108"/>
        <v>0</v>
      </c>
      <c r="BJ318" s="21" t="s">
        <v>77</v>
      </c>
      <c r="BK318" s="160">
        <f t="shared" si="109"/>
        <v>0</v>
      </c>
      <c r="BL318" s="21" t="s">
        <v>128</v>
      </c>
      <c r="BM318" s="21" t="s">
        <v>2535</v>
      </c>
    </row>
    <row r="319" spans="2:65" s="1" customFormat="1" ht="16.5" customHeight="1">
      <c r="B319" s="149"/>
      <c r="C319" s="150" t="s">
        <v>69</v>
      </c>
      <c r="D319" s="150" t="s">
        <v>131</v>
      </c>
      <c r="E319" s="151" t="s">
        <v>2536</v>
      </c>
      <c r="F319" s="152" t="s">
        <v>2537</v>
      </c>
      <c r="G319" s="153" t="s">
        <v>2042</v>
      </c>
      <c r="H319" s="154">
        <v>10</v>
      </c>
      <c r="I319" s="155"/>
      <c r="J319" s="155">
        <f t="shared" si="100"/>
        <v>0</v>
      </c>
      <c r="K319" s="152" t="s">
        <v>5</v>
      </c>
      <c r="L319" s="35"/>
      <c r="M319" s="156" t="s">
        <v>5</v>
      </c>
      <c r="N319" s="157" t="s">
        <v>40</v>
      </c>
      <c r="O319" s="158">
        <v>0</v>
      </c>
      <c r="P319" s="158">
        <f t="shared" si="101"/>
        <v>0</v>
      </c>
      <c r="Q319" s="158">
        <v>0</v>
      </c>
      <c r="R319" s="158">
        <f t="shared" si="102"/>
        <v>0</v>
      </c>
      <c r="S319" s="158">
        <v>0</v>
      </c>
      <c r="T319" s="159">
        <f t="shared" si="103"/>
        <v>0</v>
      </c>
      <c r="AR319" s="21" t="s">
        <v>128</v>
      </c>
      <c r="AT319" s="21" t="s">
        <v>131</v>
      </c>
      <c r="AU319" s="21" t="s">
        <v>77</v>
      </c>
      <c r="AY319" s="21" t="s">
        <v>129</v>
      </c>
      <c r="BE319" s="160">
        <f t="shared" si="104"/>
        <v>0</v>
      </c>
      <c r="BF319" s="160">
        <f t="shared" si="105"/>
        <v>0</v>
      </c>
      <c r="BG319" s="160">
        <f t="shared" si="106"/>
        <v>0</v>
      </c>
      <c r="BH319" s="160">
        <f t="shared" si="107"/>
        <v>0</v>
      </c>
      <c r="BI319" s="160">
        <f t="shared" si="108"/>
        <v>0</v>
      </c>
      <c r="BJ319" s="21" t="s">
        <v>77</v>
      </c>
      <c r="BK319" s="160">
        <f t="shared" si="109"/>
        <v>0</v>
      </c>
      <c r="BL319" s="21" t="s">
        <v>128</v>
      </c>
      <c r="BM319" s="21" t="s">
        <v>2538</v>
      </c>
    </row>
    <row r="320" spans="2:65" s="1" customFormat="1" ht="16.5" customHeight="1">
      <c r="B320" s="149"/>
      <c r="C320" s="150" t="s">
        <v>69</v>
      </c>
      <c r="D320" s="150" t="s">
        <v>131</v>
      </c>
      <c r="E320" s="151" t="s">
        <v>2539</v>
      </c>
      <c r="F320" s="152" t="s">
        <v>2540</v>
      </c>
      <c r="G320" s="153" t="s">
        <v>2042</v>
      </c>
      <c r="H320" s="154">
        <v>8</v>
      </c>
      <c r="I320" s="155"/>
      <c r="J320" s="155">
        <f t="shared" si="100"/>
        <v>0</v>
      </c>
      <c r="K320" s="152" t="s">
        <v>5</v>
      </c>
      <c r="L320" s="35"/>
      <c r="M320" s="156" t="s">
        <v>5</v>
      </c>
      <c r="N320" s="157" t="s">
        <v>40</v>
      </c>
      <c r="O320" s="158">
        <v>0</v>
      </c>
      <c r="P320" s="158">
        <f t="shared" si="101"/>
        <v>0</v>
      </c>
      <c r="Q320" s="158">
        <v>0</v>
      </c>
      <c r="R320" s="158">
        <f t="shared" si="102"/>
        <v>0</v>
      </c>
      <c r="S320" s="158">
        <v>0</v>
      </c>
      <c r="T320" s="159">
        <f t="shared" si="103"/>
        <v>0</v>
      </c>
      <c r="AR320" s="21" t="s">
        <v>128</v>
      </c>
      <c r="AT320" s="21" t="s">
        <v>131</v>
      </c>
      <c r="AU320" s="21" t="s">
        <v>77</v>
      </c>
      <c r="AY320" s="21" t="s">
        <v>129</v>
      </c>
      <c r="BE320" s="160">
        <f t="shared" si="104"/>
        <v>0</v>
      </c>
      <c r="BF320" s="160">
        <f t="shared" si="105"/>
        <v>0</v>
      </c>
      <c r="BG320" s="160">
        <f t="shared" si="106"/>
        <v>0</v>
      </c>
      <c r="BH320" s="160">
        <f t="shared" si="107"/>
        <v>0</v>
      </c>
      <c r="BI320" s="160">
        <f t="shared" si="108"/>
        <v>0</v>
      </c>
      <c r="BJ320" s="21" t="s">
        <v>77</v>
      </c>
      <c r="BK320" s="160">
        <f t="shared" si="109"/>
        <v>0</v>
      </c>
      <c r="BL320" s="21" t="s">
        <v>128</v>
      </c>
      <c r="BM320" s="21" t="s">
        <v>2541</v>
      </c>
    </row>
    <row r="321" spans="2:65" s="1" customFormat="1" ht="16.5" customHeight="1">
      <c r="B321" s="149"/>
      <c r="C321" s="150" t="s">
        <v>69</v>
      </c>
      <c r="D321" s="150" t="s">
        <v>131</v>
      </c>
      <c r="E321" s="151" t="s">
        <v>2542</v>
      </c>
      <c r="F321" s="152" t="s">
        <v>2543</v>
      </c>
      <c r="G321" s="153" t="s">
        <v>2042</v>
      </c>
      <c r="H321" s="154">
        <v>9</v>
      </c>
      <c r="I321" s="155"/>
      <c r="J321" s="155">
        <f t="shared" si="100"/>
        <v>0</v>
      </c>
      <c r="K321" s="152" t="s">
        <v>5</v>
      </c>
      <c r="L321" s="35"/>
      <c r="M321" s="156" t="s">
        <v>5</v>
      </c>
      <c r="N321" s="157" t="s">
        <v>40</v>
      </c>
      <c r="O321" s="158">
        <v>0</v>
      </c>
      <c r="P321" s="158">
        <f t="shared" si="101"/>
        <v>0</v>
      </c>
      <c r="Q321" s="158">
        <v>0</v>
      </c>
      <c r="R321" s="158">
        <f t="shared" si="102"/>
        <v>0</v>
      </c>
      <c r="S321" s="158">
        <v>0</v>
      </c>
      <c r="T321" s="159">
        <f t="shared" si="103"/>
        <v>0</v>
      </c>
      <c r="AR321" s="21" t="s">
        <v>128</v>
      </c>
      <c r="AT321" s="21" t="s">
        <v>131</v>
      </c>
      <c r="AU321" s="21" t="s">
        <v>77</v>
      </c>
      <c r="AY321" s="21" t="s">
        <v>129</v>
      </c>
      <c r="BE321" s="160">
        <f t="shared" si="104"/>
        <v>0</v>
      </c>
      <c r="BF321" s="160">
        <f t="shared" si="105"/>
        <v>0</v>
      </c>
      <c r="BG321" s="160">
        <f t="shared" si="106"/>
        <v>0</v>
      </c>
      <c r="BH321" s="160">
        <f t="shared" si="107"/>
        <v>0</v>
      </c>
      <c r="BI321" s="160">
        <f t="shared" si="108"/>
        <v>0</v>
      </c>
      <c r="BJ321" s="21" t="s">
        <v>77</v>
      </c>
      <c r="BK321" s="160">
        <f t="shared" si="109"/>
        <v>0</v>
      </c>
      <c r="BL321" s="21" t="s">
        <v>128</v>
      </c>
      <c r="BM321" s="21" t="s">
        <v>2544</v>
      </c>
    </row>
    <row r="322" spans="2:65" s="1" customFormat="1" ht="16.5" customHeight="1">
      <c r="B322" s="149"/>
      <c r="C322" s="150" t="s">
        <v>69</v>
      </c>
      <c r="D322" s="150" t="s">
        <v>131</v>
      </c>
      <c r="E322" s="151" t="s">
        <v>2545</v>
      </c>
      <c r="F322" s="152" t="s">
        <v>2546</v>
      </c>
      <c r="G322" s="153" t="s">
        <v>317</v>
      </c>
      <c r="H322" s="154">
        <v>89</v>
      </c>
      <c r="I322" s="155"/>
      <c r="J322" s="155">
        <f t="shared" si="100"/>
        <v>0</v>
      </c>
      <c r="K322" s="152" t="s">
        <v>5</v>
      </c>
      <c r="L322" s="35"/>
      <c r="M322" s="156" t="s">
        <v>5</v>
      </c>
      <c r="N322" s="157" t="s">
        <v>40</v>
      </c>
      <c r="O322" s="158">
        <v>0</v>
      </c>
      <c r="P322" s="158">
        <f t="shared" si="101"/>
        <v>0</v>
      </c>
      <c r="Q322" s="158">
        <v>0</v>
      </c>
      <c r="R322" s="158">
        <f t="shared" si="102"/>
        <v>0</v>
      </c>
      <c r="S322" s="158">
        <v>0</v>
      </c>
      <c r="T322" s="159">
        <f t="shared" si="103"/>
        <v>0</v>
      </c>
      <c r="AR322" s="21" t="s">
        <v>128</v>
      </c>
      <c r="AT322" s="21" t="s">
        <v>131</v>
      </c>
      <c r="AU322" s="21" t="s">
        <v>77</v>
      </c>
      <c r="AY322" s="21" t="s">
        <v>129</v>
      </c>
      <c r="BE322" s="160">
        <f t="shared" si="104"/>
        <v>0</v>
      </c>
      <c r="BF322" s="160">
        <f t="shared" si="105"/>
        <v>0</v>
      </c>
      <c r="BG322" s="160">
        <f t="shared" si="106"/>
        <v>0</v>
      </c>
      <c r="BH322" s="160">
        <f t="shared" si="107"/>
        <v>0</v>
      </c>
      <c r="BI322" s="160">
        <f t="shared" si="108"/>
        <v>0</v>
      </c>
      <c r="BJ322" s="21" t="s">
        <v>77</v>
      </c>
      <c r="BK322" s="160">
        <f t="shared" si="109"/>
        <v>0</v>
      </c>
      <c r="BL322" s="21" t="s">
        <v>128</v>
      </c>
      <c r="BM322" s="21" t="s">
        <v>2547</v>
      </c>
    </row>
    <row r="323" spans="2:65" s="1" customFormat="1" ht="16.5" customHeight="1">
      <c r="B323" s="149"/>
      <c r="C323" s="150" t="s">
        <v>69</v>
      </c>
      <c r="D323" s="150" t="s">
        <v>131</v>
      </c>
      <c r="E323" s="151" t="s">
        <v>2548</v>
      </c>
      <c r="F323" s="152" t="s">
        <v>2549</v>
      </c>
      <c r="G323" s="153" t="s">
        <v>317</v>
      </c>
      <c r="H323" s="154">
        <v>882</v>
      </c>
      <c r="I323" s="155"/>
      <c r="J323" s="155">
        <f t="shared" si="100"/>
        <v>0</v>
      </c>
      <c r="K323" s="152" t="s">
        <v>5</v>
      </c>
      <c r="L323" s="35"/>
      <c r="M323" s="156" t="s">
        <v>5</v>
      </c>
      <c r="N323" s="157" t="s">
        <v>40</v>
      </c>
      <c r="O323" s="158">
        <v>0</v>
      </c>
      <c r="P323" s="158">
        <f t="shared" si="101"/>
        <v>0</v>
      </c>
      <c r="Q323" s="158">
        <v>0</v>
      </c>
      <c r="R323" s="158">
        <f t="shared" si="102"/>
        <v>0</v>
      </c>
      <c r="S323" s="158">
        <v>0</v>
      </c>
      <c r="T323" s="159">
        <f t="shared" si="103"/>
        <v>0</v>
      </c>
      <c r="AR323" s="21" t="s">
        <v>128</v>
      </c>
      <c r="AT323" s="21" t="s">
        <v>131</v>
      </c>
      <c r="AU323" s="21" t="s">
        <v>77</v>
      </c>
      <c r="AY323" s="21" t="s">
        <v>129</v>
      </c>
      <c r="BE323" s="160">
        <f t="shared" si="104"/>
        <v>0</v>
      </c>
      <c r="BF323" s="160">
        <f t="shared" si="105"/>
        <v>0</v>
      </c>
      <c r="BG323" s="160">
        <f t="shared" si="106"/>
        <v>0</v>
      </c>
      <c r="BH323" s="160">
        <f t="shared" si="107"/>
        <v>0</v>
      </c>
      <c r="BI323" s="160">
        <f t="shared" si="108"/>
        <v>0</v>
      </c>
      <c r="BJ323" s="21" t="s">
        <v>77</v>
      </c>
      <c r="BK323" s="160">
        <f t="shared" si="109"/>
        <v>0</v>
      </c>
      <c r="BL323" s="21" t="s">
        <v>128</v>
      </c>
      <c r="BM323" s="21" t="s">
        <v>2550</v>
      </c>
    </row>
    <row r="324" spans="2:65" s="1" customFormat="1" ht="16.5" customHeight="1">
      <c r="B324" s="149"/>
      <c r="C324" s="150" t="s">
        <v>69</v>
      </c>
      <c r="D324" s="150" t="s">
        <v>131</v>
      </c>
      <c r="E324" s="151" t="s">
        <v>2551</v>
      </c>
      <c r="F324" s="152" t="s">
        <v>2552</v>
      </c>
      <c r="G324" s="153" t="s">
        <v>317</v>
      </c>
      <c r="H324" s="154">
        <v>419</v>
      </c>
      <c r="I324" s="155"/>
      <c r="J324" s="155">
        <f t="shared" si="100"/>
        <v>0</v>
      </c>
      <c r="K324" s="152" t="s">
        <v>5</v>
      </c>
      <c r="L324" s="35"/>
      <c r="M324" s="156" t="s">
        <v>5</v>
      </c>
      <c r="N324" s="157" t="s">
        <v>40</v>
      </c>
      <c r="O324" s="158">
        <v>0</v>
      </c>
      <c r="P324" s="158">
        <f t="shared" si="101"/>
        <v>0</v>
      </c>
      <c r="Q324" s="158">
        <v>0</v>
      </c>
      <c r="R324" s="158">
        <f t="shared" si="102"/>
        <v>0</v>
      </c>
      <c r="S324" s="158">
        <v>0</v>
      </c>
      <c r="T324" s="159">
        <f t="shared" si="103"/>
        <v>0</v>
      </c>
      <c r="AR324" s="21" t="s">
        <v>128</v>
      </c>
      <c r="AT324" s="21" t="s">
        <v>131</v>
      </c>
      <c r="AU324" s="21" t="s">
        <v>77</v>
      </c>
      <c r="AY324" s="21" t="s">
        <v>129</v>
      </c>
      <c r="BE324" s="160">
        <f t="shared" si="104"/>
        <v>0</v>
      </c>
      <c r="BF324" s="160">
        <f t="shared" si="105"/>
        <v>0</v>
      </c>
      <c r="BG324" s="160">
        <f t="shared" si="106"/>
        <v>0</v>
      </c>
      <c r="BH324" s="160">
        <f t="shared" si="107"/>
        <v>0</v>
      </c>
      <c r="BI324" s="160">
        <f t="shared" si="108"/>
        <v>0</v>
      </c>
      <c r="BJ324" s="21" t="s">
        <v>77</v>
      </c>
      <c r="BK324" s="160">
        <f t="shared" si="109"/>
        <v>0</v>
      </c>
      <c r="BL324" s="21" t="s">
        <v>128</v>
      </c>
      <c r="BM324" s="21" t="s">
        <v>2553</v>
      </c>
    </row>
    <row r="325" spans="2:65" s="1" customFormat="1" ht="16.5" customHeight="1">
      <c r="B325" s="149"/>
      <c r="C325" s="150" t="s">
        <v>69</v>
      </c>
      <c r="D325" s="150" t="s">
        <v>131</v>
      </c>
      <c r="E325" s="151" t="s">
        <v>2554</v>
      </c>
      <c r="F325" s="152" t="s">
        <v>2555</v>
      </c>
      <c r="G325" s="153" t="s">
        <v>317</v>
      </c>
      <c r="H325" s="154">
        <v>74</v>
      </c>
      <c r="I325" s="155"/>
      <c r="J325" s="155">
        <f t="shared" si="100"/>
        <v>0</v>
      </c>
      <c r="K325" s="152" t="s">
        <v>5</v>
      </c>
      <c r="L325" s="35"/>
      <c r="M325" s="156" t="s">
        <v>5</v>
      </c>
      <c r="N325" s="157" t="s">
        <v>40</v>
      </c>
      <c r="O325" s="158">
        <v>0</v>
      </c>
      <c r="P325" s="158">
        <f t="shared" si="101"/>
        <v>0</v>
      </c>
      <c r="Q325" s="158">
        <v>0</v>
      </c>
      <c r="R325" s="158">
        <f t="shared" si="102"/>
        <v>0</v>
      </c>
      <c r="S325" s="158">
        <v>0</v>
      </c>
      <c r="T325" s="159">
        <f t="shared" si="103"/>
        <v>0</v>
      </c>
      <c r="AR325" s="21" t="s">
        <v>128</v>
      </c>
      <c r="AT325" s="21" t="s">
        <v>131</v>
      </c>
      <c r="AU325" s="21" t="s">
        <v>77</v>
      </c>
      <c r="AY325" s="21" t="s">
        <v>129</v>
      </c>
      <c r="BE325" s="160">
        <f t="shared" si="104"/>
        <v>0</v>
      </c>
      <c r="BF325" s="160">
        <f t="shared" si="105"/>
        <v>0</v>
      </c>
      <c r="BG325" s="160">
        <f t="shared" si="106"/>
        <v>0</v>
      </c>
      <c r="BH325" s="160">
        <f t="shared" si="107"/>
        <v>0</v>
      </c>
      <c r="BI325" s="160">
        <f t="shared" si="108"/>
        <v>0</v>
      </c>
      <c r="BJ325" s="21" t="s">
        <v>77</v>
      </c>
      <c r="BK325" s="160">
        <f t="shared" si="109"/>
        <v>0</v>
      </c>
      <c r="BL325" s="21" t="s">
        <v>128</v>
      </c>
      <c r="BM325" s="21" t="s">
        <v>2556</v>
      </c>
    </row>
    <row r="326" spans="2:65" s="1" customFormat="1" ht="16.5" customHeight="1">
      <c r="B326" s="149"/>
      <c r="C326" s="150" t="s">
        <v>69</v>
      </c>
      <c r="D326" s="150" t="s">
        <v>131</v>
      </c>
      <c r="E326" s="151" t="s">
        <v>2557</v>
      </c>
      <c r="F326" s="152" t="s">
        <v>2558</v>
      </c>
      <c r="G326" s="153" t="s">
        <v>317</v>
      </c>
      <c r="H326" s="154">
        <v>110</v>
      </c>
      <c r="I326" s="155"/>
      <c r="J326" s="155">
        <f t="shared" si="100"/>
        <v>0</v>
      </c>
      <c r="K326" s="152" t="s">
        <v>5</v>
      </c>
      <c r="L326" s="35"/>
      <c r="M326" s="156" t="s">
        <v>5</v>
      </c>
      <c r="N326" s="157" t="s">
        <v>40</v>
      </c>
      <c r="O326" s="158">
        <v>0</v>
      </c>
      <c r="P326" s="158">
        <f t="shared" si="101"/>
        <v>0</v>
      </c>
      <c r="Q326" s="158">
        <v>0</v>
      </c>
      <c r="R326" s="158">
        <f t="shared" si="102"/>
        <v>0</v>
      </c>
      <c r="S326" s="158">
        <v>0</v>
      </c>
      <c r="T326" s="159">
        <f t="shared" si="103"/>
        <v>0</v>
      </c>
      <c r="AR326" s="21" t="s">
        <v>128</v>
      </c>
      <c r="AT326" s="21" t="s">
        <v>131</v>
      </c>
      <c r="AU326" s="21" t="s">
        <v>77</v>
      </c>
      <c r="AY326" s="21" t="s">
        <v>129</v>
      </c>
      <c r="BE326" s="160">
        <f t="shared" si="104"/>
        <v>0</v>
      </c>
      <c r="BF326" s="160">
        <f t="shared" si="105"/>
        <v>0</v>
      </c>
      <c r="BG326" s="160">
        <f t="shared" si="106"/>
        <v>0</v>
      </c>
      <c r="BH326" s="160">
        <f t="shared" si="107"/>
        <v>0</v>
      </c>
      <c r="BI326" s="160">
        <f t="shared" si="108"/>
        <v>0</v>
      </c>
      <c r="BJ326" s="21" t="s">
        <v>77</v>
      </c>
      <c r="BK326" s="160">
        <f t="shared" si="109"/>
        <v>0</v>
      </c>
      <c r="BL326" s="21" t="s">
        <v>128</v>
      </c>
      <c r="BM326" s="21" t="s">
        <v>2559</v>
      </c>
    </row>
    <row r="327" spans="2:65" s="1" customFormat="1" ht="16.5" customHeight="1">
      <c r="B327" s="149"/>
      <c r="C327" s="150" t="s">
        <v>69</v>
      </c>
      <c r="D327" s="150" t="s">
        <v>131</v>
      </c>
      <c r="E327" s="151" t="s">
        <v>2560</v>
      </c>
      <c r="F327" s="152" t="s">
        <v>2561</v>
      </c>
      <c r="G327" s="153" t="s">
        <v>317</v>
      </c>
      <c r="H327" s="154">
        <v>72</v>
      </c>
      <c r="I327" s="155"/>
      <c r="J327" s="155">
        <f t="shared" si="100"/>
        <v>0</v>
      </c>
      <c r="K327" s="152" t="s">
        <v>5</v>
      </c>
      <c r="L327" s="35"/>
      <c r="M327" s="156" t="s">
        <v>5</v>
      </c>
      <c r="N327" s="157" t="s">
        <v>40</v>
      </c>
      <c r="O327" s="158">
        <v>0</v>
      </c>
      <c r="P327" s="158">
        <f t="shared" si="101"/>
        <v>0</v>
      </c>
      <c r="Q327" s="158">
        <v>0</v>
      </c>
      <c r="R327" s="158">
        <f t="shared" si="102"/>
        <v>0</v>
      </c>
      <c r="S327" s="158">
        <v>0</v>
      </c>
      <c r="T327" s="159">
        <f t="shared" si="103"/>
        <v>0</v>
      </c>
      <c r="AR327" s="21" t="s">
        <v>128</v>
      </c>
      <c r="AT327" s="21" t="s">
        <v>131</v>
      </c>
      <c r="AU327" s="21" t="s">
        <v>77</v>
      </c>
      <c r="AY327" s="21" t="s">
        <v>129</v>
      </c>
      <c r="BE327" s="160">
        <f t="shared" si="104"/>
        <v>0</v>
      </c>
      <c r="BF327" s="160">
        <f t="shared" si="105"/>
        <v>0</v>
      </c>
      <c r="BG327" s="160">
        <f t="shared" si="106"/>
        <v>0</v>
      </c>
      <c r="BH327" s="160">
        <f t="shared" si="107"/>
        <v>0</v>
      </c>
      <c r="BI327" s="160">
        <f t="shared" si="108"/>
        <v>0</v>
      </c>
      <c r="BJ327" s="21" t="s">
        <v>77</v>
      </c>
      <c r="BK327" s="160">
        <f t="shared" si="109"/>
        <v>0</v>
      </c>
      <c r="BL327" s="21" t="s">
        <v>128</v>
      </c>
      <c r="BM327" s="21" t="s">
        <v>2562</v>
      </c>
    </row>
    <row r="328" spans="2:65" s="1" customFormat="1" ht="16.5" customHeight="1">
      <c r="B328" s="149"/>
      <c r="C328" s="150" t="s">
        <v>69</v>
      </c>
      <c r="D328" s="150" t="s">
        <v>131</v>
      </c>
      <c r="E328" s="151" t="s">
        <v>2563</v>
      </c>
      <c r="F328" s="152" t="s">
        <v>2564</v>
      </c>
      <c r="G328" s="153" t="s">
        <v>317</v>
      </c>
      <c r="H328" s="154">
        <v>39</v>
      </c>
      <c r="I328" s="155"/>
      <c r="J328" s="155">
        <f t="shared" si="100"/>
        <v>0</v>
      </c>
      <c r="K328" s="152" t="s">
        <v>5</v>
      </c>
      <c r="L328" s="35"/>
      <c r="M328" s="156" t="s">
        <v>5</v>
      </c>
      <c r="N328" s="157" t="s">
        <v>40</v>
      </c>
      <c r="O328" s="158">
        <v>0</v>
      </c>
      <c r="P328" s="158">
        <f t="shared" si="101"/>
        <v>0</v>
      </c>
      <c r="Q328" s="158">
        <v>0</v>
      </c>
      <c r="R328" s="158">
        <f t="shared" si="102"/>
        <v>0</v>
      </c>
      <c r="S328" s="158">
        <v>0</v>
      </c>
      <c r="T328" s="159">
        <f t="shared" si="103"/>
        <v>0</v>
      </c>
      <c r="AR328" s="21" t="s">
        <v>128</v>
      </c>
      <c r="AT328" s="21" t="s">
        <v>131</v>
      </c>
      <c r="AU328" s="21" t="s">
        <v>77</v>
      </c>
      <c r="AY328" s="21" t="s">
        <v>129</v>
      </c>
      <c r="BE328" s="160">
        <f t="shared" si="104"/>
        <v>0</v>
      </c>
      <c r="BF328" s="160">
        <f t="shared" si="105"/>
        <v>0</v>
      </c>
      <c r="BG328" s="160">
        <f t="shared" si="106"/>
        <v>0</v>
      </c>
      <c r="BH328" s="160">
        <f t="shared" si="107"/>
        <v>0</v>
      </c>
      <c r="BI328" s="160">
        <f t="shared" si="108"/>
        <v>0</v>
      </c>
      <c r="BJ328" s="21" t="s">
        <v>77</v>
      </c>
      <c r="BK328" s="160">
        <f t="shared" si="109"/>
        <v>0</v>
      </c>
      <c r="BL328" s="21" t="s">
        <v>128</v>
      </c>
      <c r="BM328" s="21" t="s">
        <v>2565</v>
      </c>
    </row>
    <row r="329" spans="2:65" s="1" customFormat="1" ht="16.5" customHeight="1">
      <c r="B329" s="149"/>
      <c r="C329" s="150" t="s">
        <v>69</v>
      </c>
      <c r="D329" s="150" t="s">
        <v>131</v>
      </c>
      <c r="E329" s="151" t="s">
        <v>2566</v>
      </c>
      <c r="F329" s="152" t="s">
        <v>2567</v>
      </c>
      <c r="G329" s="153" t="s">
        <v>317</v>
      </c>
      <c r="H329" s="154">
        <v>38</v>
      </c>
      <c r="I329" s="155"/>
      <c r="J329" s="155">
        <f t="shared" si="100"/>
        <v>0</v>
      </c>
      <c r="K329" s="152" t="s">
        <v>5</v>
      </c>
      <c r="L329" s="35"/>
      <c r="M329" s="156" t="s">
        <v>5</v>
      </c>
      <c r="N329" s="157" t="s">
        <v>40</v>
      </c>
      <c r="O329" s="158">
        <v>0</v>
      </c>
      <c r="P329" s="158">
        <f t="shared" si="101"/>
        <v>0</v>
      </c>
      <c r="Q329" s="158">
        <v>0</v>
      </c>
      <c r="R329" s="158">
        <f t="shared" si="102"/>
        <v>0</v>
      </c>
      <c r="S329" s="158">
        <v>0</v>
      </c>
      <c r="T329" s="159">
        <f t="shared" si="103"/>
        <v>0</v>
      </c>
      <c r="AR329" s="21" t="s">
        <v>128</v>
      </c>
      <c r="AT329" s="21" t="s">
        <v>131</v>
      </c>
      <c r="AU329" s="21" t="s">
        <v>77</v>
      </c>
      <c r="AY329" s="21" t="s">
        <v>129</v>
      </c>
      <c r="BE329" s="160">
        <f t="shared" si="104"/>
        <v>0</v>
      </c>
      <c r="BF329" s="160">
        <f t="shared" si="105"/>
        <v>0</v>
      </c>
      <c r="BG329" s="160">
        <f t="shared" si="106"/>
        <v>0</v>
      </c>
      <c r="BH329" s="160">
        <f t="shared" si="107"/>
        <v>0</v>
      </c>
      <c r="BI329" s="160">
        <f t="shared" si="108"/>
        <v>0</v>
      </c>
      <c r="BJ329" s="21" t="s">
        <v>77</v>
      </c>
      <c r="BK329" s="160">
        <f t="shared" si="109"/>
        <v>0</v>
      </c>
      <c r="BL329" s="21" t="s">
        <v>128</v>
      </c>
      <c r="BM329" s="21" t="s">
        <v>2568</v>
      </c>
    </row>
    <row r="330" spans="2:65" s="1" customFormat="1" ht="16.5" customHeight="1">
      <c r="B330" s="149"/>
      <c r="C330" s="150" t="s">
        <v>69</v>
      </c>
      <c r="D330" s="150" t="s">
        <v>131</v>
      </c>
      <c r="E330" s="151" t="s">
        <v>2569</v>
      </c>
      <c r="F330" s="152" t="s">
        <v>2570</v>
      </c>
      <c r="G330" s="153" t="s">
        <v>2042</v>
      </c>
      <c r="H330" s="154">
        <v>1</v>
      </c>
      <c r="I330" s="155"/>
      <c r="J330" s="155">
        <f t="shared" si="100"/>
        <v>0</v>
      </c>
      <c r="K330" s="152" t="s">
        <v>5</v>
      </c>
      <c r="L330" s="35"/>
      <c r="M330" s="156" t="s">
        <v>5</v>
      </c>
      <c r="N330" s="157" t="s">
        <v>40</v>
      </c>
      <c r="O330" s="158">
        <v>0</v>
      </c>
      <c r="P330" s="158">
        <f t="shared" si="101"/>
        <v>0</v>
      </c>
      <c r="Q330" s="158">
        <v>0</v>
      </c>
      <c r="R330" s="158">
        <f t="shared" si="102"/>
        <v>0</v>
      </c>
      <c r="S330" s="158">
        <v>0</v>
      </c>
      <c r="T330" s="159">
        <f t="shared" si="103"/>
        <v>0</v>
      </c>
      <c r="AR330" s="21" t="s">
        <v>128</v>
      </c>
      <c r="AT330" s="21" t="s">
        <v>131</v>
      </c>
      <c r="AU330" s="21" t="s">
        <v>77</v>
      </c>
      <c r="AY330" s="21" t="s">
        <v>129</v>
      </c>
      <c r="BE330" s="160">
        <f t="shared" si="104"/>
        <v>0</v>
      </c>
      <c r="BF330" s="160">
        <f t="shared" si="105"/>
        <v>0</v>
      </c>
      <c r="BG330" s="160">
        <f t="shared" si="106"/>
        <v>0</v>
      </c>
      <c r="BH330" s="160">
        <f t="shared" si="107"/>
        <v>0</v>
      </c>
      <c r="BI330" s="160">
        <f t="shared" si="108"/>
        <v>0</v>
      </c>
      <c r="BJ330" s="21" t="s">
        <v>77</v>
      </c>
      <c r="BK330" s="160">
        <f t="shared" si="109"/>
        <v>0</v>
      </c>
      <c r="BL330" s="21" t="s">
        <v>128</v>
      </c>
      <c r="BM330" s="21" t="s">
        <v>2571</v>
      </c>
    </row>
    <row r="331" spans="2:65" s="1" customFormat="1" ht="16.5" customHeight="1">
      <c r="B331" s="149"/>
      <c r="C331" s="150" t="s">
        <v>69</v>
      </c>
      <c r="D331" s="150" t="s">
        <v>131</v>
      </c>
      <c r="E331" s="151" t="s">
        <v>2572</v>
      </c>
      <c r="F331" s="152" t="s">
        <v>2573</v>
      </c>
      <c r="G331" s="153" t="s">
        <v>317</v>
      </c>
      <c r="H331" s="154">
        <v>11</v>
      </c>
      <c r="I331" s="155"/>
      <c r="J331" s="155">
        <f t="shared" si="100"/>
        <v>0</v>
      </c>
      <c r="K331" s="152" t="s">
        <v>5</v>
      </c>
      <c r="L331" s="35"/>
      <c r="M331" s="156" t="s">
        <v>5</v>
      </c>
      <c r="N331" s="157" t="s">
        <v>40</v>
      </c>
      <c r="O331" s="158">
        <v>0</v>
      </c>
      <c r="P331" s="158">
        <f t="shared" si="101"/>
        <v>0</v>
      </c>
      <c r="Q331" s="158">
        <v>0</v>
      </c>
      <c r="R331" s="158">
        <f t="shared" si="102"/>
        <v>0</v>
      </c>
      <c r="S331" s="158">
        <v>0</v>
      </c>
      <c r="T331" s="159">
        <f t="shared" si="103"/>
        <v>0</v>
      </c>
      <c r="AR331" s="21" t="s">
        <v>128</v>
      </c>
      <c r="AT331" s="21" t="s">
        <v>131</v>
      </c>
      <c r="AU331" s="21" t="s">
        <v>77</v>
      </c>
      <c r="AY331" s="21" t="s">
        <v>129</v>
      </c>
      <c r="BE331" s="160">
        <f t="shared" si="104"/>
        <v>0</v>
      </c>
      <c r="BF331" s="160">
        <f t="shared" si="105"/>
        <v>0</v>
      </c>
      <c r="BG331" s="160">
        <f t="shared" si="106"/>
        <v>0</v>
      </c>
      <c r="BH331" s="160">
        <f t="shared" si="107"/>
        <v>0</v>
      </c>
      <c r="BI331" s="160">
        <f t="shared" si="108"/>
        <v>0</v>
      </c>
      <c r="BJ331" s="21" t="s">
        <v>77</v>
      </c>
      <c r="BK331" s="160">
        <f t="shared" si="109"/>
        <v>0</v>
      </c>
      <c r="BL331" s="21" t="s">
        <v>128</v>
      </c>
      <c r="BM331" s="21" t="s">
        <v>2574</v>
      </c>
    </row>
    <row r="332" spans="2:65" s="1" customFormat="1" ht="16.5" customHeight="1">
      <c r="B332" s="149"/>
      <c r="C332" s="150" t="s">
        <v>69</v>
      </c>
      <c r="D332" s="150" t="s">
        <v>131</v>
      </c>
      <c r="E332" s="151" t="s">
        <v>2575</v>
      </c>
      <c r="F332" s="152" t="s">
        <v>2576</v>
      </c>
      <c r="G332" s="153" t="s">
        <v>317</v>
      </c>
      <c r="H332" s="154">
        <v>11</v>
      </c>
      <c r="I332" s="155"/>
      <c r="J332" s="155">
        <f t="shared" si="100"/>
        <v>0</v>
      </c>
      <c r="K332" s="152" t="s">
        <v>188</v>
      </c>
      <c r="L332" s="35"/>
      <c r="M332" s="156" t="s">
        <v>5</v>
      </c>
      <c r="N332" s="157" t="s">
        <v>40</v>
      </c>
      <c r="O332" s="158">
        <v>0</v>
      </c>
      <c r="P332" s="158">
        <f t="shared" si="101"/>
        <v>0</v>
      </c>
      <c r="Q332" s="158">
        <v>0</v>
      </c>
      <c r="R332" s="158">
        <f t="shared" si="102"/>
        <v>0</v>
      </c>
      <c r="S332" s="158">
        <v>0</v>
      </c>
      <c r="T332" s="159">
        <f t="shared" si="103"/>
        <v>0</v>
      </c>
      <c r="AR332" s="21" t="s">
        <v>128</v>
      </c>
      <c r="AT332" s="21" t="s">
        <v>131</v>
      </c>
      <c r="AU332" s="21" t="s">
        <v>77</v>
      </c>
      <c r="AY332" s="21" t="s">
        <v>129</v>
      </c>
      <c r="BE332" s="160">
        <f t="shared" si="104"/>
        <v>0</v>
      </c>
      <c r="BF332" s="160">
        <f t="shared" si="105"/>
        <v>0</v>
      </c>
      <c r="BG332" s="160">
        <f t="shared" si="106"/>
        <v>0</v>
      </c>
      <c r="BH332" s="160">
        <f t="shared" si="107"/>
        <v>0</v>
      </c>
      <c r="BI332" s="160">
        <f t="shared" si="108"/>
        <v>0</v>
      </c>
      <c r="BJ332" s="21" t="s">
        <v>77</v>
      </c>
      <c r="BK332" s="160">
        <f t="shared" si="109"/>
        <v>0</v>
      </c>
      <c r="BL332" s="21" t="s">
        <v>128</v>
      </c>
      <c r="BM332" s="21" t="s">
        <v>2577</v>
      </c>
    </row>
    <row r="333" spans="2:65" s="1" customFormat="1" ht="16.5" customHeight="1">
      <c r="B333" s="149"/>
      <c r="C333" s="150" t="s">
        <v>69</v>
      </c>
      <c r="D333" s="150" t="s">
        <v>131</v>
      </c>
      <c r="E333" s="151" t="s">
        <v>2578</v>
      </c>
      <c r="F333" s="152" t="s">
        <v>2579</v>
      </c>
      <c r="G333" s="153" t="s">
        <v>2042</v>
      </c>
      <c r="H333" s="154">
        <v>156</v>
      </c>
      <c r="I333" s="155"/>
      <c r="J333" s="155">
        <f t="shared" si="100"/>
        <v>0</v>
      </c>
      <c r="K333" s="152" t="s">
        <v>5</v>
      </c>
      <c r="L333" s="35"/>
      <c r="M333" s="156" t="s">
        <v>5</v>
      </c>
      <c r="N333" s="157" t="s">
        <v>40</v>
      </c>
      <c r="O333" s="158">
        <v>0</v>
      </c>
      <c r="P333" s="158">
        <f t="shared" si="101"/>
        <v>0</v>
      </c>
      <c r="Q333" s="158">
        <v>0</v>
      </c>
      <c r="R333" s="158">
        <f t="shared" si="102"/>
        <v>0</v>
      </c>
      <c r="S333" s="158">
        <v>0</v>
      </c>
      <c r="T333" s="159">
        <f t="shared" si="103"/>
        <v>0</v>
      </c>
      <c r="AR333" s="21" t="s">
        <v>128</v>
      </c>
      <c r="AT333" s="21" t="s">
        <v>131</v>
      </c>
      <c r="AU333" s="21" t="s">
        <v>77</v>
      </c>
      <c r="AY333" s="21" t="s">
        <v>129</v>
      </c>
      <c r="BE333" s="160">
        <f t="shared" si="104"/>
        <v>0</v>
      </c>
      <c r="BF333" s="160">
        <f t="shared" si="105"/>
        <v>0</v>
      </c>
      <c r="BG333" s="160">
        <f t="shared" si="106"/>
        <v>0</v>
      </c>
      <c r="BH333" s="160">
        <f t="shared" si="107"/>
        <v>0</v>
      </c>
      <c r="BI333" s="160">
        <f t="shared" si="108"/>
        <v>0</v>
      </c>
      <c r="BJ333" s="21" t="s">
        <v>77</v>
      </c>
      <c r="BK333" s="160">
        <f t="shared" si="109"/>
        <v>0</v>
      </c>
      <c r="BL333" s="21" t="s">
        <v>128</v>
      </c>
      <c r="BM333" s="21" t="s">
        <v>2580</v>
      </c>
    </row>
    <row r="334" spans="2:65" s="1" customFormat="1" ht="16.5" customHeight="1">
      <c r="B334" s="149"/>
      <c r="C334" s="150" t="s">
        <v>69</v>
      </c>
      <c r="D334" s="150" t="s">
        <v>131</v>
      </c>
      <c r="E334" s="151" t="s">
        <v>2581</v>
      </c>
      <c r="F334" s="152" t="s">
        <v>2582</v>
      </c>
      <c r="G334" s="153" t="s">
        <v>2042</v>
      </c>
      <c r="H334" s="154">
        <v>72</v>
      </c>
      <c r="I334" s="155"/>
      <c r="J334" s="155">
        <f t="shared" si="100"/>
        <v>0</v>
      </c>
      <c r="K334" s="152" t="s">
        <v>5</v>
      </c>
      <c r="L334" s="35"/>
      <c r="M334" s="156" t="s">
        <v>5</v>
      </c>
      <c r="N334" s="157" t="s">
        <v>40</v>
      </c>
      <c r="O334" s="158">
        <v>0</v>
      </c>
      <c r="P334" s="158">
        <f t="shared" si="101"/>
        <v>0</v>
      </c>
      <c r="Q334" s="158">
        <v>0</v>
      </c>
      <c r="R334" s="158">
        <f t="shared" si="102"/>
        <v>0</v>
      </c>
      <c r="S334" s="158">
        <v>0</v>
      </c>
      <c r="T334" s="159">
        <f t="shared" si="103"/>
        <v>0</v>
      </c>
      <c r="AR334" s="21" t="s">
        <v>128</v>
      </c>
      <c r="AT334" s="21" t="s">
        <v>131</v>
      </c>
      <c r="AU334" s="21" t="s">
        <v>77</v>
      </c>
      <c r="AY334" s="21" t="s">
        <v>129</v>
      </c>
      <c r="BE334" s="160">
        <f t="shared" si="104"/>
        <v>0</v>
      </c>
      <c r="BF334" s="160">
        <f t="shared" si="105"/>
        <v>0</v>
      </c>
      <c r="BG334" s="160">
        <f t="shared" si="106"/>
        <v>0</v>
      </c>
      <c r="BH334" s="160">
        <f t="shared" si="107"/>
        <v>0</v>
      </c>
      <c r="BI334" s="160">
        <f t="shared" si="108"/>
        <v>0</v>
      </c>
      <c r="BJ334" s="21" t="s">
        <v>77</v>
      </c>
      <c r="BK334" s="160">
        <f t="shared" si="109"/>
        <v>0</v>
      </c>
      <c r="BL334" s="21" t="s">
        <v>128</v>
      </c>
      <c r="BM334" s="21" t="s">
        <v>2583</v>
      </c>
    </row>
    <row r="335" spans="2:65" s="1" customFormat="1" ht="16.5" customHeight="1">
      <c r="B335" s="149"/>
      <c r="C335" s="150" t="s">
        <v>69</v>
      </c>
      <c r="D335" s="150" t="s">
        <v>131</v>
      </c>
      <c r="E335" s="151" t="s">
        <v>2584</v>
      </c>
      <c r="F335" s="152" t="s">
        <v>2585</v>
      </c>
      <c r="G335" s="153" t="s">
        <v>317</v>
      </c>
      <c r="H335" s="154">
        <v>403</v>
      </c>
      <c r="I335" s="155"/>
      <c r="J335" s="155">
        <f t="shared" si="100"/>
        <v>0</v>
      </c>
      <c r="K335" s="152" t="s">
        <v>188</v>
      </c>
      <c r="L335" s="35"/>
      <c r="M335" s="156" t="s">
        <v>5</v>
      </c>
      <c r="N335" s="157" t="s">
        <v>40</v>
      </c>
      <c r="O335" s="158">
        <v>0</v>
      </c>
      <c r="P335" s="158">
        <f t="shared" si="101"/>
        <v>0</v>
      </c>
      <c r="Q335" s="158">
        <v>0</v>
      </c>
      <c r="R335" s="158">
        <f t="shared" si="102"/>
        <v>0</v>
      </c>
      <c r="S335" s="158">
        <v>0</v>
      </c>
      <c r="T335" s="159">
        <f t="shared" si="103"/>
        <v>0</v>
      </c>
      <c r="AR335" s="21" t="s">
        <v>128</v>
      </c>
      <c r="AT335" s="21" t="s">
        <v>131</v>
      </c>
      <c r="AU335" s="21" t="s">
        <v>77</v>
      </c>
      <c r="AY335" s="21" t="s">
        <v>129</v>
      </c>
      <c r="BE335" s="160">
        <f t="shared" si="104"/>
        <v>0</v>
      </c>
      <c r="BF335" s="160">
        <f t="shared" si="105"/>
        <v>0</v>
      </c>
      <c r="BG335" s="160">
        <f t="shared" si="106"/>
        <v>0</v>
      </c>
      <c r="BH335" s="160">
        <f t="shared" si="107"/>
        <v>0</v>
      </c>
      <c r="BI335" s="160">
        <f t="shared" si="108"/>
        <v>0</v>
      </c>
      <c r="BJ335" s="21" t="s">
        <v>77</v>
      </c>
      <c r="BK335" s="160">
        <f t="shared" si="109"/>
        <v>0</v>
      </c>
      <c r="BL335" s="21" t="s">
        <v>128</v>
      </c>
      <c r="BM335" s="21" t="s">
        <v>2586</v>
      </c>
    </row>
    <row r="336" spans="2:65" s="10" customFormat="1" ht="37.35" customHeight="1">
      <c r="B336" s="137"/>
      <c r="D336" s="138" t="s">
        <v>68</v>
      </c>
      <c r="E336" s="139" t="s">
        <v>2587</v>
      </c>
      <c r="F336" s="139" t="s">
        <v>2588</v>
      </c>
      <c r="J336" s="140">
        <f>BK336</f>
        <v>0</v>
      </c>
      <c r="L336" s="137"/>
      <c r="M336" s="141"/>
      <c r="N336" s="142"/>
      <c r="O336" s="142"/>
      <c r="P336" s="143">
        <f>SUM(P337:P351)</f>
        <v>0</v>
      </c>
      <c r="Q336" s="142"/>
      <c r="R336" s="143">
        <f>SUM(R337:R351)</f>
        <v>0</v>
      </c>
      <c r="S336" s="142"/>
      <c r="T336" s="144">
        <f>SUM(T337:T351)</f>
        <v>0</v>
      </c>
      <c r="AR336" s="138" t="s">
        <v>77</v>
      </c>
      <c r="AT336" s="145" t="s">
        <v>68</v>
      </c>
      <c r="AU336" s="145" t="s">
        <v>69</v>
      </c>
      <c r="AY336" s="138" t="s">
        <v>129</v>
      </c>
      <c r="BK336" s="146">
        <f>SUM(BK337:BK351)</f>
        <v>0</v>
      </c>
    </row>
    <row r="337" spans="2:65" s="1" customFormat="1" ht="16.5" customHeight="1">
      <c r="B337" s="149"/>
      <c r="C337" s="172" t="s">
        <v>69</v>
      </c>
      <c r="D337" s="172" t="s">
        <v>235</v>
      </c>
      <c r="E337" s="173" t="s">
        <v>2589</v>
      </c>
      <c r="F337" s="174" t="s">
        <v>2186</v>
      </c>
      <c r="G337" s="175" t="s">
        <v>2042</v>
      </c>
      <c r="H337" s="176">
        <v>6</v>
      </c>
      <c r="I337" s="177"/>
      <c r="J337" s="177">
        <f t="shared" ref="J337:J351" si="110">ROUND(I337*H337,2)</f>
        <v>0</v>
      </c>
      <c r="K337" s="174" t="s">
        <v>5</v>
      </c>
      <c r="L337" s="178"/>
      <c r="M337" s="179" t="s">
        <v>5</v>
      </c>
      <c r="N337" s="180" t="s">
        <v>40</v>
      </c>
      <c r="O337" s="158">
        <v>0</v>
      </c>
      <c r="P337" s="158">
        <f t="shared" ref="P337:P351" si="111">O337*H337</f>
        <v>0</v>
      </c>
      <c r="Q337" s="158">
        <v>0</v>
      </c>
      <c r="R337" s="158">
        <f t="shared" ref="R337:R351" si="112">Q337*H337</f>
        <v>0</v>
      </c>
      <c r="S337" s="158">
        <v>0</v>
      </c>
      <c r="T337" s="159">
        <f t="shared" ref="T337:T351" si="113">S337*H337</f>
        <v>0</v>
      </c>
      <c r="AR337" s="21" t="s">
        <v>221</v>
      </c>
      <c r="AT337" s="21" t="s">
        <v>235</v>
      </c>
      <c r="AU337" s="21" t="s">
        <v>77</v>
      </c>
      <c r="AY337" s="21" t="s">
        <v>129</v>
      </c>
      <c r="BE337" s="160">
        <f t="shared" ref="BE337:BE351" si="114">IF(N337="základní",J337,0)</f>
        <v>0</v>
      </c>
      <c r="BF337" s="160">
        <f t="shared" ref="BF337:BF351" si="115">IF(N337="snížená",J337,0)</f>
        <v>0</v>
      </c>
      <c r="BG337" s="160">
        <f t="shared" ref="BG337:BG351" si="116">IF(N337="zákl. přenesená",J337,0)</f>
        <v>0</v>
      </c>
      <c r="BH337" s="160">
        <f t="shared" ref="BH337:BH351" si="117">IF(N337="sníž. přenesená",J337,0)</f>
        <v>0</v>
      </c>
      <c r="BI337" s="160">
        <f t="shared" ref="BI337:BI351" si="118">IF(N337="nulová",J337,0)</f>
        <v>0</v>
      </c>
      <c r="BJ337" s="21" t="s">
        <v>77</v>
      </c>
      <c r="BK337" s="160">
        <f t="shared" ref="BK337:BK351" si="119">ROUND(I337*H337,2)</f>
        <v>0</v>
      </c>
      <c r="BL337" s="21" t="s">
        <v>128</v>
      </c>
      <c r="BM337" s="21" t="s">
        <v>2590</v>
      </c>
    </row>
    <row r="338" spans="2:65" s="1" customFormat="1" ht="16.5" customHeight="1">
      <c r="B338" s="149"/>
      <c r="C338" s="172" t="s">
        <v>69</v>
      </c>
      <c r="D338" s="172" t="s">
        <v>235</v>
      </c>
      <c r="E338" s="173" t="s">
        <v>2591</v>
      </c>
      <c r="F338" s="174" t="s">
        <v>2188</v>
      </c>
      <c r="G338" s="175" t="s">
        <v>2042</v>
      </c>
      <c r="H338" s="176">
        <v>6</v>
      </c>
      <c r="I338" s="177"/>
      <c r="J338" s="177">
        <f t="shared" si="110"/>
        <v>0</v>
      </c>
      <c r="K338" s="174" t="s">
        <v>5</v>
      </c>
      <c r="L338" s="178"/>
      <c r="M338" s="179" t="s">
        <v>5</v>
      </c>
      <c r="N338" s="180" t="s">
        <v>40</v>
      </c>
      <c r="O338" s="158">
        <v>0</v>
      </c>
      <c r="P338" s="158">
        <f t="shared" si="111"/>
        <v>0</v>
      </c>
      <c r="Q338" s="158">
        <v>0</v>
      </c>
      <c r="R338" s="158">
        <f t="shared" si="112"/>
        <v>0</v>
      </c>
      <c r="S338" s="158">
        <v>0</v>
      </c>
      <c r="T338" s="159">
        <f t="shared" si="113"/>
        <v>0</v>
      </c>
      <c r="AR338" s="21" t="s">
        <v>221</v>
      </c>
      <c r="AT338" s="21" t="s">
        <v>235</v>
      </c>
      <c r="AU338" s="21" t="s">
        <v>77</v>
      </c>
      <c r="AY338" s="21" t="s">
        <v>129</v>
      </c>
      <c r="BE338" s="160">
        <f t="shared" si="114"/>
        <v>0</v>
      </c>
      <c r="BF338" s="160">
        <f t="shared" si="115"/>
        <v>0</v>
      </c>
      <c r="BG338" s="160">
        <f t="shared" si="116"/>
        <v>0</v>
      </c>
      <c r="BH338" s="160">
        <f t="shared" si="117"/>
        <v>0</v>
      </c>
      <c r="BI338" s="160">
        <f t="shared" si="118"/>
        <v>0</v>
      </c>
      <c r="BJ338" s="21" t="s">
        <v>77</v>
      </c>
      <c r="BK338" s="160">
        <f t="shared" si="119"/>
        <v>0</v>
      </c>
      <c r="BL338" s="21" t="s">
        <v>128</v>
      </c>
      <c r="BM338" s="21" t="s">
        <v>2592</v>
      </c>
    </row>
    <row r="339" spans="2:65" s="1" customFormat="1" ht="16.5" customHeight="1">
      <c r="B339" s="149"/>
      <c r="C339" s="172" t="s">
        <v>69</v>
      </c>
      <c r="D339" s="172" t="s">
        <v>235</v>
      </c>
      <c r="E339" s="173" t="s">
        <v>2593</v>
      </c>
      <c r="F339" s="174" t="s">
        <v>2594</v>
      </c>
      <c r="G339" s="175" t="s">
        <v>2042</v>
      </c>
      <c r="H339" s="176">
        <v>5</v>
      </c>
      <c r="I339" s="177"/>
      <c r="J339" s="177">
        <f t="shared" si="110"/>
        <v>0</v>
      </c>
      <c r="K339" s="174" t="s">
        <v>5</v>
      </c>
      <c r="L339" s="178"/>
      <c r="M339" s="179" t="s">
        <v>5</v>
      </c>
      <c r="N339" s="180" t="s">
        <v>40</v>
      </c>
      <c r="O339" s="158">
        <v>0</v>
      </c>
      <c r="P339" s="158">
        <f t="shared" si="111"/>
        <v>0</v>
      </c>
      <c r="Q339" s="158">
        <v>0</v>
      </c>
      <c r="R339" s="158">
        <f t="shared" si="112"/>
        <v>0</v>
      </c>
      <c r="S339" s="158">
        <v>0</v>
      </c>
      <c r="T339" s="159">
        <f t="shared" si="113"/>
        <v>0</v>
      </c>
      <c r="AR339" s="21" t="s">
        <v>221</v>
      </c>
      <c r="AT339" s="21" t="s">
        <v>235</v>
      </c>
      <c r="AU339" s="21" t="s">
        <v>77</v>
      </c>
      <c r="AY339" s="21" t="s">
        <v>129</v>
      </c>
      <c r="BE339" s="160">
        <f t="shared" si="114"/>
        <v>0</v>
      </c>
      <c r="BF339" s="160">
        <f t="shared" si="115"/>
        <v>0</v>
      </c>
      <c r="BG339" s="160">
        <f t="shared" si="116"/>
        <v>0</v>
      </c>
      <c r="BH339" s="160">
        <f t="shared" si="117"/>
        <v>0</v>
      </c>
      <c r="BI339" s="160">
        <f t="shared" si="118"/>
        <v>0</v>
      </c>
      <c r="BJ339" s="21" t="s">
        <v>77</v>
      </c>
      <c r="BK339" s="160">
        <f t="shared" si="119"/>
        <v>0</v>
      </c>
      <c r="BL339" s="21" t="s">
        <v>128</v>
      </c>
      <c r="BM339" s="21" t="s">
        <v>2595</v>
      </c>
    </row>
    <row r="340" spans="2:65" s="1" customFormat="1" ht="16.5" customHeight="1">
      <c r="B340" s="149"/>
      <c r="C340" s="172" t="s">
        <v>69</v>
      </c>
      <c r="D340" s="172" t="s">
        <v>235</v>
      </c>
      <c r="E340" s="173" t="s">
        <v>2596</v>
      </c>
      <c r="F340" s="174" t="s">
        <v>2597</v>
      </c>
      <c r="G340" s="175" t="s">
        <v>2042</v>
      </c>
      <c r="H340" s="176">
        <v>5</v>
      </c>
      <c r="I340" s="177"/>
      <c r="J340" s="177">
        <f t="shared" si="110"/>
        <v>0</v>
      </c>
      <c r="K340" s="174" t="s">
        <v>5</v>
      </c>
      <c r="L340" s="178"/>
      <c r="M340" s="179" t="s">
        <v>5</v>
      </c>
      <c r="N340" s="180" t="s">
        <v>40</v>
      </c>
      <c r="O340" s="158">
        <v>0</v>
      </c>
      <c r="P340" s="158">
        <f t="shared" si="111"/>
        <v>0</v>
      </c>
      <c r="Q340" s="158">
        <v>0</v>
      </c>
      <c r="R340" s="158">
        <f t="shared" si="112"/>
        <v>0</v>
      </c>
      <c r="S340" s="158">
        <v>0</v>
      </c>
      <c r="T340" s="159">
        <f t="shared" si="113"/>
        <v>0</v>
      </c>
      <c r="AR340" s="21" t="s">
        <v>221</v>
      </c>
      <c r="AT340" s="21" t="s">
        <v>235</v>
      </c>
      <c r="AU340" s="21" t="s">
        <v>77</v>
      </c>
      <c r="AY340" s="21" t="s">
        <v>129</v>
      </c>
      <c r="BE340" s="160">
        <f t="shared" si="114"/>
        <v>0</v>
      </c>
      <c r="BF340" s="160">
        <f t="shared" si="115"/>
        <v>0</v>
      </c>
      <c r="BG340" s="160">
        <f t="shared" si="116"/>
        <v>0</v>
      </c>
      <c r="BH340" s="160">
        <f t="shared" si="117"/>
        <v>0</v>
      </c>
      <c r="BI340" s="160">
        <f t="shared" si="118"/>
        <v>0</v>
      </c>
      <c r="BJ340" s="21" t="s">
        <v>77</v>
      </c>
      <c r="BK340" s="160">
        <f t="shared" si="119"/>
        <v>0</v>
      </c>
      <c r="BL340" s="21" t="s">
        <v>128</v>
      </c>
      <c r="BM340" s="21" t="s">
        <v>2598</v>
      </c>
    </row>
    <row r="341" spans="2:65" s="1" customFormat="1" ht="16.5" customHeight="1">
      <c r="B341" s="149"/>
      <c r="C341" s="172" t="s">
        <v>69</v>
      </c>
      <c r="D341" s="172" t="s">
        <v>235</v>
      </c>
      <c r="E341" s="173" t="s">
        <v>2599</v>
      </c>
      <c r="F341" s="174" t="s">
        <v>2600</v>
      </c>
      <c r="G341" s="175" t="s">
        <v>2042</v>
      </c>
      <c r="H341" s="176">
        <v>20</v>
      </c>
      <c r="I341" s="177"/>
      <c r="J341" s="177">
        <f t="shared" si="110"/>
        <v>0</v>
      </c>
      <c r="K341" s="174" t="s">
        <v>5</v>
      </c>
      <c r="L341" s="178"/>
      <c r="M341" s="179" t="s">
        <v>5</v>
      </c>
      <c r="N341" s="180" t="s">
        <v>40</v>
      </c>
      <c r="O341" s="158">
        <v>0</v>
      </c>
      <c r="P341" s="158">
        <f t="shared" si="111"/>
        <v>0</v>
      </c>
      <c r="Q341" s="158">
        <v>0</v>
      </c>
      <c r="R341" s="158">
        <f t="shared" si="112"/>
        <v>0</v>
      </c>
      <c r="S341" s="158">
        <v>0</v>
      </c>
      <c r="T341" s="159">
        <f t="shared" si="113"/>
        <v>0</v>
      </c>
      <c r="AR341" s="21" t="s">
        <v>221</v>
      </c>
      <c r="AT341" s="21" t="s">
        <v>235</v>
      </c>
      <c r="AU341" s="21" t="s">
        <v>77</v>
      </c>
      <c r="AY341" s="21" t="s">
        <v>129</v>
      </c>
      <c r="BE341" s="160">
        <f t="shared" si="114"/>
        <v>0</v>
      </c>
      <c r="BF341" s="160">
        <f t="shared" si="115"/>
        <v>0</v>
      </c>
      <c r="BG341" s="160">
        <f t="shared" si="116"/>
        <v>0</v>
      </c>
      <c r="BH341" s="160">
        <f t="shared" si="117"/>
        <v>0</v>
      </c>
      <c r="BI341" s="160">
        <f t="shared" si="118"/>
        <v>0</v>
      </c>
      <c r="BJ341" s="21" t="s">
        <v>77</v>
      </c>
      <c r="BK341" s="160">
        <f t="shared" si="119"/>
        <v>0</v>
      </c>
      <c r="BL341" s="21" t="s">
        <v>128</v>
      </c>
      <c r="BM341" s="21" t="s">
        <v>2601</v>
      </c>
    </row>
    <row r="342" spans="2:65" s="1" customFormat="1" ht="16.5" customHeight="1">
      <c r="B342" s="149"/>
      <c r="C342" s="172" t="s">
        <v>69</v>
      </c>
      <c r="D342" s="172" t="s">
        <v>235</v>
      </c>
      <c r="E342" s="173" t="s">
        <v>2602</v>
      </c>
      <c r="F342" s="174" t="s">
        <v>2603</v>
      </c>
      <c r="G342" s="175" t="s">
        <v>317</v>
      </c>
      <c r="H342" s="176">
        <v>348</v>
      </c>
      <c r="I342" s="177"/>
      <c r="J342" s="177">
        <f t="shared" si="110"/>
        <v>0</v>
      </c>
      <c r="K342" s="174" t="s">
        <v>5</v>
      </c>
      <c r="L342" s="178"/>
      <c r="M342" s="179" t="s">
        <v>5</v>
      </c>
      <c r="N342" s="180" t="s">
        <v>40</v>
      </c>
      <c r="O342" s="158">
        <v>0</v>
      </c>
      <c r="P342" s="158">
        <f t="shared" si="111"/>
        <v>0</v>
      </c>
      <c r="Q342" s="158">
        <v>0</v>
      </c>
      <c r="R342" s="158">
        <f t="shared" si="112"/>
        <v>0</v>
      </c>
      <c r="S342" s="158">
        <v>0</v>
      </c>
      <c r="T342" s="159">
        <f t="shared" si="113"/>
        <v>0</v>
      </c>
      <c r="AR342" s="21" t="s">
        <v>221</v>
      </c>
      <c r="AT342" s="21" t="s">
        <v>235</v>
      </c>
      <c r="AU342" s="21" t="s">
        <v>77</v>
      </c>
      <c r="AY342" s="21" t="s">
        <v>129</v>
      </c>
      <c r="BE342" s="160">
        <f t="shared" si="114"/>
        <v>0</v>
      </c>
      <c r="BF342" s="160">
        <f t="shared" si="115"/>
        <v>0</v>
      </c>
      <c r="BG342" s="160">
        <f t="shared" si="116"/>
        <v>0</v>
      </c>
      <c r="BH342" s="160">
        <f t="shared" si="117"/>
        <v>0</v>
      </c>
      <c r="BI342" s="160">
        <f t="shared" si="118"/>
        <v>0</v>
      </c>
      <c r="BJ342" s="21" t="s">
        <v>77</v>
      </c>
      <c r="BK342" s="160">
        <f t="shared" si="119"/>
        <v>0</v>
      </c>
      <c r="BL342" s="21" t="s">
        <v>128</v>
      </c>
      <c r="BM342" s="21" t="s">
        <v>2604</v>
      </c>
    </row>
    <row r="343" spans="2:65" s="1" customFormat="1" ht="16.5" customHeight="1">
      <c r="B343" s="149"/>
      <c r="C343" s="172" t="s">
        <v>69</v>
      </c>
      <c r="D343" s="172" t="s">
        <v>235</v>
      </c>
      <c r="E343" s="173" t="s">
        <v>2605</v>
      </c>
      <c r="F343" s="174" t="s">
        <v>2606</v>
      </c>
      <c r="G343" s="175" t="s">
        <v>317</v>
      </c>
      <c r="H343" s="176">
        <v>112</v>
      </c>
      <c r="I343" s="177"/>
      <c r="J343" s="177">
        <f t="shared" si="110"/>
        <v>0</v>
      </c>
      <c r="K343" s="174" t="s">
        <v>5</v>
      </c>
      <c r="L343" s="178"/>
      <c r="M343" s="179" t="s">
        <v>5</v>
      </c>
      <c r="N343" s="180" t="s">
        <v>40</v>
      </c>
      <c r="O343" s="158">
        <v>0</v>
      </c>
      <c r="P343" s="158">
        <f t="shared" si="111"/>
        <v>0</v>
      </c>
      <c r="Q343" s="158">
        <v>0</v>
      </c>
      <c r="R343" s="158">
        <f t="shared" si="112"/>
        <v>0</v>
      </c>
      <c r="S343" s="158">
        <v>0</v>
      </c>
      <c r="T343" s="159">
        <f t="shared" si="113"/>
        <v>0</v>
      </c>
      <c r="AR343" s="21" t="s">
        <v>221</v>
      </c>
      <c r="AT343" s="21" t="s">
        <v>235</v>
      </c>
      <c r="AU343" s="21" t="s">
        <v>77</v>
      </c>
      <c r="AY343" s="21" t="s">
        <v>129</v>
      </c>
      <c r="BE343" s="160">
        <f t="shared" si="114"/>
        <v>0</v>
      </c>
      <c r="BF343" s="160">
        <f t="shared" si="115"/>
        <v>0</v>
      </c>
      <c r="BG343" s="160">
        <f t="shared" si="116"/>
        <v>0</v>
      </c>
      <c r="BH343" s="160">
        <f t="shared" si="117"/>
        <v>0</v>
      </c>
      <c r="BI343" s="160">
        <f t="shared" si="118"/>
        <v>0</v>
      </c>
      <c r="BJ343" s="21" t="s">
        <v>77</v>
      </c>
      <c r="BK343" s="160">
        <f t="shared" si="119"/>
        <v>0</v>
      </c>
      <c r="BL343" s="21" t="s">
        <v>128</v>
      </c>
      <c r="BM343" s="21" t="s">
        <v>2607</v>
      </c>
    </row>
    <row r="344" spans="2:65" s="1" customFormat="1" ht="16.5" customHeight="1">
      <c r="B344" s="149"/>
      <c r="C344" s="172" t="s">
        <v>69</v>
      </c>
      <c r="D344" s="172" t="s">
        <v>235</v>
      </c>
      <c r="E344" s="173" t="s">
        <v>2608</v>
      </c>
      <c r="F344" s="174" t="s">
        <v>2609</v>
      </c>
      <c r="G344" s="175" t="s">
        <v>2042</v>
      </c>
      <c r="H344" s="176">
        <v>6</v>
      </c>
      <c r="I344" s="177"/>
      <c r="J344" s="177">
        <f t="shared" si="110"/>
        <v>0</v>
      </c>
      <c r="K344" s="174" t="s">
        <v>5</v>
      </c>
      <c r="L344" s="178"/>
      <c r="M344" s="179" t="s">
        <v>5</v>
      </c>
      <c r="N344" s="180" t="s">
        <v>40</v>
      </c>
      <c r="O344" s="158">
        <v>0</v>
      </c>
      <c r="P344" s="158">
        <f t="shared" si="111"/>
        <v>0</v>
      </c>
      <c r="Q344" s="158">
        <v>0</v>
      </c>
      <c r="R344" s="158">
        <f t="shared" si="112"/>
        <v>0</v>
      </c>
      <c r="S344" s="158">
        <v>0</v>
      </c>
      <c r="T344" s="159">
        <f t="shared" si="113"/>
        <v>0</v>
      </c>
      <c r="AR344" s="21" t="s">
        <v>221</v>
      </c>
      <c r="AT344" s="21" t="s">
        <v>235</v>
      </c>
      <c r="AU344" s="21" t="s">
        <v>77</v>
      </c>
      <c r="AY344" s="21" t="s">
        <v>129</v>
      </c>
      <c r="BE344" s="160">
        <f t="shared" si="114"/>
        <v>0</v>
      </c>
      <c r="BF344" s="160">
        <f t="shared" si="115"/>
        <v>0</v>
      </c>
      <c r="BG344" s="160">
        <f t="shared" si="116"/>
        <v>0</v>
      </c>
      <c r="BH344" s="160">
        <f t="shared" si="117"/>
        <v>0</v>
      </c>
      <c r="BI344" s="160">
        <f t="shared" si="118"/>
        <v>0</v>
      </c>
      <c r="BJ344" s="21" t="s">
        <v>77</v>
      </c>
      <c r="BK344" s="160">
        <f t="shared" si="119"/>
        <v>0</v>
      </c>
      <c r="BL344" s="21" t="s">
        <v>128</v>
      </c>
      <c r="BM344" s="21" t="s">
        <v>2610</v>
      </c>
    </row>
    <row r="345" spans="2:65" s="1" customFormat="1" ht="16.5" customHeight="1">
      <c r="B345" s="149"/>
      <c r="C345" s="150" t="s">
        <v>69</v>
      </c>
      <c r="D345" s="150" t="s">
        <v>131</v>
      </c>
      <c r="E345" s="151" t="s">
        <v>2611</v>
      </c>
      <c r="F345" s="152" t="s">
        <v>2612</v>
      </c>
      <c r="G345" s="153" t="s">
        <v>2042</v>
      </c>
      <c r="H345" s="154">
        <v>6</v>
      </c>
      <c r="I345" s="155"/>
      <c r="J345" s="155">
        <f t="shared" si="110"/>
        <v>0</v>
      </c>
      <c r="K345" s="152" t="s">
        <v>5</v>
      </c>
      <c r="L345" s="35"/>
      <c r="M345" s="156" t="s">
        <v>5</v>
      </c>
      <c r="N345" s="157" t="s">
        <v>40</v>
      </c>
      <c r="O345" s="158">
        <v>0</v>
      </c>
      <c r="P345" s="158">
        <f t="shared" si="111"/>
        <v>0</v>
      </c>
      <c r="Q345" s="158">
        <v>0</v>
      </c>
      <c r="R345" s="158">
        <f t="shared" si="112"/>
        <v>0</v>
      </c>
      <c r="S345" s="158">
        <v>0</v>
      </c>
      <c r="T345" s="159">
        <f t="shared" si="113"/>
        <v>0</v>
      </c>
      <c r="AR345" s="21" t="s">
        <v>128</v>
      </c>
      <c r="AT345" s="21" t="s">
        <v>131</v>
      </c>
      <c r="AU345" s="21" t="s">
        <v>77</v>
      </c>
      <c r="AY345" s="21" t="s">
        <v>129</v>
      </c>
      <c r="BE345" s="160">
        <f t="shared" si="114"/>
        <v>0</v>
      </c>
      <c r="BF345" s="160">
        <f t="shared" si="115"/>
        <v>0</v>
      </c>
      <c r="BG345" s="160">
        <f t="shared" si="116"/>
        <v>0</v>
      </c>
      <c r="BH345" s="160">
        <f t="shared" si="117"/>
        <v>0</v>
      </c>
      <c r="BI345" s="160">
        <f t="shared" si="118"/>
        <v>0</v>
      </c>
      <c r="BJ345" s="21" t="s">
        <v>77</v>
      </c>
      <c r="BK345" s="160">
        <f t="shared" si="119"/>
        <v>0</v>
      </c>
      <c r="BL345" s="21" t="s">
        <v>128</v>
      </c>
      <c r="BM345" s="21" t="s">
        <v>2613</v>
      </c>
    </row>
    <row r="346" spans="2:65" s="1" customFormat="1" ht="16.5" customHeight="1">
      <c r="B346" s="149"/>
      <c r="C346" s="150" t="s">
        <v>69</v>
      </c>
      <c r="D346" s="150" t="s">
        <v>131</v>
      </c>
      <c r="E346" s="151" t="s">
        <v>2191</v>
      </c>
      <c r="F346" s="152" t="s">
        <v>2192</v>
      </c>
      <c r="G346" s="153" t="s">
        <v>2042</v>
      </c>
      <c r="H346" s="154">
        <v>6</v>
      </c>
      <c r="I346" s="155"/>
      <c r="J346" s="155">
        <f t="shared" si="110"/>
        <v>0</v>
      </c>
      <c r="K346" s="152" t="s">
        <v>5</v>
      </c>
      <c r="L346" s="35"/>
      <c r="M346" s="156" t="s">
        <v>5</v>
      </c>
      <c r="N346" s="157" t="s">
        <v>40</v>
      </c>
      <c r="O346" s="158">
        <v>0</v>
      </c>
      <c r="P346" s="158">
        <f t="shared" si="111"/>
        <v>0</v>
      </c>
      <c r="Q346" s="158">
        <v>0</v>
      </c>
      <c r="R346" s="158">
        <f t="shared" si="112"/>
        <v>0</v>
      </c>
      <c r="S346" s="158">
        <v>0</v>
      </c>
      <c r="T346" s="159">
        <f t="shared" si="113"/>
        <v>0</v>
      </c>
      <c r="AR346" s="21" t="s">
        <v>128</v>
      </c>
      <c r="AT346" s="21" t="s">
        <v>131</v>
      </c>
      <c r="AU346" s="21" t="s">
        <v>77</v>
      </c>
      <c r="AY346" s="21" t="s">
        <v>129</v>
      </c>
      <c r="BE346" s="160">
        <f t="shared" si="114"/>
        <v>0</v>
      </c>
      <c r="BF346" s="160">
        <f t="shared" si="115"/>
        <v>0</v>
      </c>
      <c r="BG346" s="160">
        <f t="shared" si="116"/>
        <v>0</v>
      </c>
      <c r="BH346" s="160">
        <f t="shared" si="117"/>
        <v>0</v>
      </c>
      <c r="BI346" s="160">
        <f t="shared" si="118"/>
        <v>0</v>
      </c>
      <c r="BJ346" s="21" t="s">
        <v>77</v>
      </c>
      <c r="BK346" s="160">
        <f t="shared" si="119"/>
        <v>0</v>
      </c>
      <c r="BL346" s="21" t="s">
        <v>128</v>
      </c>
      <c r="BM346" s="21" t="s">
        <v>2614</v>
      </c>
    </row>
    <row r="347" spans="2:65" s="1" customFormat="1" ht="16.5" customHeight="1">
      <c r="B347" s="149"/>
      <c r="C347" s="150" t="s">
        <v>69</v>
      </c>
      <c r="D347" s="150" t="s">
        <v>131</v>
      </c>
      <c r="E347" s="151" t="s">
        <v>2615</v>
      </c>
      <c r="F347" s="152" t="s">
        <v>2616</v>
      </c>
      <c r="G347" s="153" t="s">
        <v>2042</v>
      </c>
      <c r="H347" s="154">
        <v>5</v>
      </c>
      <c r="I347" s="155"/>
      <c r="J347" s="155">
        <f t="shared" si="110"/>
        <v>0</v>
      </c>
      <c r="K347" s="152" t="s">
        <v>5</v>
      </c>
      <c r="L347" s="35"/>
      <c r="M347" s="156" t="s">
        <v>5</v>
      </c>
      <c r="N347" s="157" t="s">
        <v>40</v>
      </c>
      <c r="O347" s="158">
        <v>0</v>
      </c>
      <c r="P347" s="158">
        <f t="shared" si="111"/>
        <v>0</v>
      </c>
      <c r="Q347" s="158">
        <v>0</v>
      </c>
      <c r="R347" s="158">
        <f t="shared" si="112"/>
        <v>0</v>
      </c>
      <c r="S347" s="158">
        <v>0</v>
      </c>
      <c r="T347" s="159">
        <f t="shared" si="113"/>
        <v>0</v>
      </c>
      <c r="AR347" s="21" t="s">
        <v>128</v>
      </c>
      <c r="AT347" s="21" t="s">
        <v>131</v>
      </c>
      <c r="AU347" s="21" t="s">
        <v>77</v>
      </c>
      <c r="AY347" s="21" t="s">
        <v>129</v>
      </c>
      <c r="BE347" s="160">
        <f t="shared" si="114"/>
        <v>0</v>
      </c>
      <c r="BF347" s="160">
        <f t="shared" si="115"/>
        <v>0</v>
      </c>
      <c r="BG347" s="160">
        <f t="shared" si="116"/>
        <v>0</v>
      </c>
      <c r="BH347" s="160">
        <f t="shared" si="117"/>
        <v>0</v>
      </c>
      <c r="BI347" s="160">
        <f t="shared" si="118"/>
        <v>0</v>
      </c>
      <c r="BJ347" s="21" t="s">
        <v>77</v>
      </c>
      <c r="BK347" s="160">
        <f t="shared" si="119"/>
        <v>0</v>
      </c>
      <c r="BL347" s="21" t="s">
        <v>128</v>
      </c>
      <c r="BM347" s="21" t="s">
        <v>2617</v>
      </c>
    </row>
    <row r="348" spans="2:65" s="1" customFormat="1" ht="16.5" customHeight="1">
      <c r="B348" s="149"/>
      <c r="C348" s="150" t="s">
        <v>69</v>
      </c>
      <c r="D348" s="150" t="s">
        <v>131</v>
      </c>
      <c r="E348" s="151" t="s">
        <v>2618</v>
      </c>
      <c r="F348" s="152" t="s">
        <v>2619</v>
      </c>
      <c r="G348" s="153" t="s">
        <v>2042</v>
      </c>
      <c r="H348" s="154">
        <v>20</v>
      </c>
      <c r="I348" s="155"/>
      <c r="J348" s="155">
        <f t="shared" si="110"/>
        <v>0</v>
      </c>
      <c r="K348" s="152" t="s">
        <v>5</v>
      </c>
      <c r="L348" s="35"/>
      <c r="M348" s="156" t="s">
        <v>5</v>
      </c>
      <c r="N348" s="157" t="s">
        <v>40</v>
      </c>
      <c r="O348" s="158">
        <v>0</v>
      </c>
      <c r="P348" s="158">
        <f t="shared" si="111"/>
        <v>0</v>
      </c>
      <c r="Q348" s="158">
        <v>0</v>
      </c>
      <c r="R348" s="158">
        <f t="shared" si="112"/>
        <v>0</v>
      </c>
      <c r="S348" s="158">
        <v>0</v>
      </c>
      <c r="T348" s="159">
        <f t="shared" si="113"/>
        <v>0</v>
      </c>
      <c r="AR348" s="21" t="s">
        <v>128</v>
      </c>
      <c r="AT348" s="21" t="s">
        <v>131</v>
      </c>
      <c r="AU348" s="21" t="s">
        <v>77</v>
      </c>
      <c r="AY348" s="21" t="s">
        <v>129</v>
      </c>
      <c r="BE348" s="160">
        <f t="shared" si="114"/>
        <v>0</v>
      </c>
      <c r="BF348" s="160">
        <f t="shared" si="115"/>
        <v>0</v>
      </c>
      <c r="BG348" s="160">
        <f t="shared" si="116"/>
        <v>0</v>
      </c>
      <c r="BH348" s="160">
        <f t="shared" si="117"/>
        <v>0</v>
      </c>
      <c r="BI348" s="160">
        <f t="shared" si="118"/>
        <v>0</v>
      </c>
      <c r="BJ348" s="21" t="s">
        <v>77</v>
      </c>
      <c r="BK348" s="160">
        <f t="shared" si="119"/>
        <v>0</v>
      </c>
      <c r="BL348" s="21" t="s">
        <v>128</v>
      </c>
      <c r="BM348" s="21" t="s">
        <v>2620</v>
      </c>
    </row>
    <row r="349" spans="2:65" s="1" customFormat="1" ht="16.5" customHeight="1">
      <c r="B349" s="149"/>
      <c r="C349" s="150" t="s">
        <v>69</v>
      </c>
      <c r="D349" s="150" t="s">
        <v>131</v>
      </c>
      <c r="E349" s="151" t="s">
        <v>2621</v>
      </c>
      <c r="F349" s="152" t="s">
        <v>2622</v>
      </c>
      <c r="G349" s="153" t="s">
        <v>317</v>
      </c>
      <c r="H349" s="154">
        <v>348</v>
      </c>
      <c r="I349" s="155"/>
      <c r="J349" s="155">
        <f t="shared" si="110"/>
        <v>0</v>
      </c>
      <c r="K349" s="152" t="s">
        <v>5</v>
      </c>
      <c r="L349" s="35"/>
      <c r="M349" s="156" t="s">
        <v>5</v>
      </c>
      <c r="N349" s="157" t="s">
        <v>40</v>
      </c>
      <c r="O349" s="158">
        <v>0</v>
      </c>
      <c r="P349" s="158">
        <f t="shared" si="111"/>
        <v>0</v>
      </c>
      <c r="Q349" s="158">
        <v>0</v>
      </c>
      <c r="R349" s="158">
        <f t="shared" si="112"/>
        <v>0</v>
      </c>
      <c r="S349" s="158">
        <v>0</v>
      </c>
      <c r="T349" s="159">
        <f t="shared" si="113"/>
        <v>0</v>
      </c>
      <c r="AR349" s="21" t="s">
        <v>128</v>
      </c>
      <c r="AT349" s="21" t="s">
        <v>131</v>
      </c>
      <c r="AU349" s="21" t="s">
        <v>77</v>
      </c>
      <c r="AY349" s="21" t="s">
        <v>129</v>
      </c>
      <c r="BE349" s="160">
        <f t="shared" si="114"/>
        <v>0</v>
      </c>
      <c r="BF349" s="160">
        <f t="shared" si="115"/>
        <v>0</v>
      </c>
      <c r="BG349" s="160">
        <f t="shared" si="116"/>
        <v>0</v>
      </c>
      <c r="BH349" s="160">
        <f t="shared" si="117"/>
        <v>0</v>
      </c>
      <c r="BI349" s="160">
        <f t="shared" si="118"/>
        <v>0</v>
      </c>
      <c r="BJ349" s="21" t="s">
        <v>77</v>
      </c>
      <c r="BK349" s="160">
        <f t="shared" si="119"/>
        <v>0</v>
      </c>
      <c r="BL349" s="21" t="s">
        <v>128</v>
      </c>
      <c r="BM349" s="21" t="s">
        <v>2623</v>
      </c>
    </row>
    <row r="350" spans="2:65" s="1" customFormat="1" ht="16.5" customHeight="1">
      <c r="B350" s="149"/>
      <c r="C350" s="150" t="s">
        <v>69</v>
      </c>
      <c r="D350" s="150" t="s">
        <v>131</v>
      </c>
      <c r="E350" s="151" t="s">
        <v>2624</v>
      </c>
      <c r="F350" s="152" t="s">
        <v>2625</v>
      </c>
      <c r="G350" s="153" t="s">
        <v>317</v>
      </c>
      <c r="H350" s="154">
        <v>112</v>
      </c>
      <c r="I350" s="155"/>
      <c r="J350" s="155">
        <f t="shared" si="110"/>
        <v>0</v>
      </c>
      <c r="K350" s="152" t="s">
        <v>5</v>
      </c>
      <c r="L350" s="35"/>
      <c r="M350" s="156" t="s">
        <v>5</v>
      </c>
      <c r="N350" s="157" t="s">
        <v>40</v>
      </c>
      <c r="O350" s="158">
        <v>0</v>
      </c>
      <c r="P350" s="158">
        <f t="shared" si="111"/>
        <v>0</v>
      </c>
      <c r="Q350" s="158">
        <v>0</v>
      </c>
      <c r="R350" s="158">
        <f t="shared" si="112"/>
        <v>0</v>
      </c>
      <c r="S350" s="158">
        <v>0</v>
      </c>
      <c r="T350" s="159">
        <f t="shared" si="113"/>
        <v>0</v>
      </c>
      <c r="AR350" s="21" t="s">
        <v>128</v>
      </c>
      <c r="AT350" s="21" t="s">
        <v>131</v>
      </c>
      <c r="AU350" s="21" t="s">
        <v>77</v>
      </c>
      <c r="AY350" s="21" t="s">
        <v>129</v>
      </c>
      <c r="BE350" s="160">
        <f t="shared" si="114"/>
        <v>0</v>
      </c>
      <c r="BF350" s="160">
        <f t="shared" si="115"/>
        <v>0</v>
      </c>
      <c r="BG350" s="160">
        <f t="shared" si="116"/>
        <v>0</v>
      </c>
      <c r="BH350" s="160">
        <f t="shared" si="117"/>
        <v>0</v>
      </c>
      <c r="BI350" s="160">
        <f t="shared" si="118"/>
        <v>0</v>
      </c>
      <c r="BJ350" s="21" t="s">
        <v>77</v>
      </c>
      <c r="BK350" s="160">
        <f t="shared" si="119"/>
        <v>0</v>
      </c>
      <c r="BL350" s="21" t="s">
        <v>128</v>
      </c>
      <c r="BM350" s="21" t="s">
        <v>2626</v>
      </c>
    </row>
    <row r="351" spans="2:65" s="1" customFormat="1" ht="16.5" customHeight="1">
      <c r="B351" s="149"/>
      <c r="C351" s="150" t="s">
        <v>69</v>
      </c>
      <c r="D351" s="150" t="s">
        <v>131</v>
      </c>
      <c r="E351" s="151" t="s">
        <v>2627</v>
      </c>
      <c r="F351" s="152" t="s">
        <v>2628</v>
      </c>
      <c r="G351" s="153" t="s">
        <v>2042</v>
      </c>
      <c r="H351" s="154">
        <v>6</v>
      </c>
      <c r="I351" s="155"/>
      <c r="J351" s="155">
        <f t="shared" si="110"/>
        <v>0</v>
      </c>
      <c r="K351" s="152" t="s">
        <v>5</v>
      </c>
      <c r="L351" s="35"/>
      <c r="M351" s="156" t="s">
        <v>5</v>
      </c>
      <c r="N351" s="157" t="s">
        <v>40</v>
      </c>
      <c r="O351" s="158">
        <v>0</v>
      </c>
      <c r="P351" s="158">
        <f t="shared" si="111"/>
        <v>0</v>
      </c>
      <c r="Q351" s="158">
        <v>0</v>
      </c>
      <c r="R351" s="158">
        <f t="shared" si="112"/>
        <v>0</v>
      </c>
      <c r="S351" s="158">
        <v>0</v>
      </c>
      <c r="T351" s="159">
        <f t="shared" si="113"/>
        <v>0</v>
      </c>
      <c r="AR351" s="21" t="s">
        <v>128</v>
      </c>
      <c r="AT351" s="21" t="s">
        <v>131</v>
      </c>
      <c r="AU351" s="21" t="s">
        <v>77</v>
      </c>
      <c r="AY351" s="21" t="s">
        <v>129</v>
      </c>
      <c r="BE351" s="160">
        <f t="shared" si="114"/>
        <v>0</v>
      </c>
      <c r="BF351" s="160">
        <f t="shared" si="115"/>
        <v>0</v>
      </c>
      <c r="BG351" s="160">
        <f t="shared" si="116"/>
        <v>0</v>
      </c>
      <c r="BH351" s="160">
        <f t="shared" si="117"/>
        <v>0</v>
      </c>
      <c r="BI351" s="160">
        <f t="shared" si="118"/>
        <v>0</v>
      </c>
      <c r="BJ351" s="21" t="s">
        <v>77</v>
      </c>
      <c r="BK351" s="160">
        <f t="shared" si="119"/>
        <v>0</v>
      </c>
      <c r="BL351" s="21" t="s">
        <v>128</v>
      </c>
      <c r="BM351" s="21" t="s">
        <v>2629</v>
      </c>
    </row>
    <row r="352" spans="2:65" s="10" customFormat="1" ht="37.35" customHeight="1">
      <c r="B352" s="137"/>
      <c r="D352" s="138" t="s">
        <v>68</v>
      </c>
      <c r="E352" s="139" t="s">
        <v>2630</v>
      </c>
      <c r="F352" s="139" t="s">
        <v>2631</v>
      </c>
      <c r="J352" s="140">
        <f>BK352</f>
        <v>0</v>
      </c>
      <c r="L352" s="137"/>
      <c r="M352" s="141"/>
      <c r="N352" s="142"/>
      <c r="O352" s="142"/>
      <c r="P352" s="143">
        <f>SUM(P353:P390)</f>
        <v>0</v>
      </c>
      <c r="Q352" s="142"/>
      <c r="R352" s="143">
        <f>SUM(R353:R390)</f>
        <v>0</v>
      </c>
      <c r="S352" s="142"/>
      <c r="T352" s="144">
        <f>SUM(T353:T390)</f>
        <v>0</v>
      </c>
      <c r="AR352" s="138" t="s">
        <v>77</v>
      </c>
      <c r="AT352" s="145" t="s">
        <v>68</v>
      </c>
      <c r="AU352" s="145" t="s">
        <v>69</v>
      </c>
      <c r="AY352" s="138" t="s">
        <v>129</v>
      </c>
      <c r="BK352" s="146">
        <f>SUM(BK353:BK390)</f>
        <v>0</v>
      </c>
    </row>
    <row r="353" spans="2:65" s="1" customFormat="1" ht="16.5" customHeight="1">
      <c r="B353" s="149"/>
      <c r="C353" s="172" t="s">
        <v>69</v>
      </c>
      <c r="D353" s="172" t="s">
        <v>235</v>
      </c>
      <c r="E353" s="173" t="s">
        <v>2632</v>
      </c>
      <c r="F353" s="174" t="s">
        <v>2345</v>
      </c>
      <c r="G353" s="175" t="s">
        <v>2042</v>
      </c>
      <c r="H353" s="176">
        <v>9</v>
      </c>
      <c r="I353" s="177"/>
      <c r="J353" s="177">
        <f t="shared" ref="J353:J390" si="120">ROUND(I353*H353,2)</f>
        <v>0</v>
      </c>
      <c r="K353" s="174" t="s">
        <v>5</v>
      </c>
      <c r="L353" s="178"/>
      <c r="M353" s="179" t="s">
        <v>5</v>
      </c>
      <c r="N353" s="180" t="s">
        <v>40</v>
      </c>
      <c r="O353" s="158">
        <v>0</v>
      </c>
      <c r="P353" s="158">
        <f t="shared" ref="P353:P390" si="121">O353*H353</f>
        <v>0</v>
      </c>
      <c r="Q353" s="158">
        <v>0</v>
      </c>
      <c r="R353" s="158">
        <f t="shared" ref="R353:R390" si="122">Q353*H353</f>
        <v>0</v>
      </c>
      <c r="S353" s="158">
        <v>0</v>
      </c>
      <c r="T353" s="159">
        <f t="shared" ref="T353:T390" si="123">S353*H353</f>
        <v>0</v>
      </c>
      <c r="AR353" s="21" t="s">
        <v>221</v>
      </c>
      <c r="AT353" s="21" t="s">
        <v>235</v>
      </c>
      <c r="AU353" s="21" t="s">
        <v>77</v>
      </c>
      <c r="AY353" s="21" t="s">
        <v>129</v>
      </c>
      <c r="BE353" s="160">
        <f t="shared" ref="BE353:BE390" si="124">IF(N353="základní",J353,0)</f>
        <v>0</v>
      </c>
      <c r="BF353" s="160">
        <f t="shared" ref="BF353:BF390" si="125">IF(N353="snížená",J353,0)</f>
        <v>0</v>
      </c>
      <c r="BG353" s="160">
        <f t="shared" ref="BG353:BG390" si="126">IF(N353="zákl. přenesená",J353,0)</f>
        <v>0</v>
      </c>
      <c r="BH353" s="160">
        <f t="shared" ref="BH353:BH390" si="127">IF(N353="sníž. přenesená",J353,0)</f>
        <v>0</v>
      </c>
      <c r="BI353" s="160">
        <f t="shared" ref="BI353:BI390" si="128">IF(N353="nulová",J353,0)</f>
        <v>0</v>
      </c>
      <c r="BJ353" s="21" t="s">
        <v>77</v>
      </c>
      <c r="BK353" s="160">
        <f t="shared" ref="BK353:BK390" si="129">ROUND(I353*H353,2)</f>
        <v>0</v>
      </c>
      <c r="BL353" s="21" t="s">
        <v>128</v>
      </c>
      <c r="BM353" s="21" t="s">
        <v>2633</v>
      </c>
    </row>
    <row r="354" spans="2:65" s="1" customFormat="1" ht="16.5" customHeight="1">
      <c r="B354" s="149"/>
      <c r="C354" s="172" t="s">
        <v>69</v>
      </c>
      <c r="D354" s="172" t="s">
        <v>235</v>
      </c>
      <c r="E354" s="173" t="s">
        <v>2634</v>
      </c>
      <c r="F354" s="174" t="s">
        <v>2635</v>
      </c>
      <c r="G354" s="175" t="s">
        <v>317</v>
      </c>
      <c r="H354" s="176">
        <v>96</v>
      </c>
      <c r="I354" s="177"/>
      <c r="J354" s="177">
        <f t="shared" si="120"/>
        <v>0</v>
      </c>
      <c r="K354" s="174" t="s">
        <v>5</v>
      </c>
      <c r="L354" s="178"/>
      <c r="M354" s="179" t="s">
        <v>5</v>
      </c>
      <c r="N354" s="180" t="s">
        <v>40</v>
      </c>
      <c r="O354" s="158">
        <v>0</v>
      </c>
      <c r="P354" s="158">
        <f t="shared" si="121"/>
        <v>0</v>
      </c>
      <c r="Q354" s="158">
        <v>0</v>
      </c>
      <c r="R354" s="158">
        <f t="shared" si="122"/>
        <v>0</v>
      </c>
      <c r="S354" s="158">
        <v>0</v>
      </c>
      <c r="T354" s="159">
        <f t="shared" si="123"/>
        <v>0</v>
      </c>
      <c r="AR354" s="21" t="s">
        <v>221</v>
      </c>
      <c r="AT354" s="21" t="s">
        <v>235</v>
      </c>
      <c r="AU354" s="21" t="s">
        <v>77</v>
      </c>
      <c r="AY354" s="21" t="s">
        <v>129</v>
      </c>
      <c r="BE354" s="160">
        <f t="shared" si="124"/>
        <v>0</v>
      </c>
      <c r="BF354" s="160">
        <f t="shared" si="125"/>
        <v>0</v>
      </c>
      <c r="BG354" s="160">
        <f t="shared" si="126"/>
        <v>0</v>
      </c>
      <c r="BH354" s="160">
        <f t="shared" si="127"/>
        <v>0</v>
      </c>
      <c r="BI354" s="160">
        <f t="shared" si="128"/>
        <v>0</v>
      </c>
      <c r="BJ354" s="21" t="s">
        <v>77</v>
      </c>
      <c r="BK354" s="160">
        <f t="shared" si="129"/>
        <v>0</v>
      </c>
      <c r="BL354" s="21" t="s">
        <v>128</v>
      </c>
      <c r="BM354" s="21" t="s">
        <v>2636</v>
      </c>
    </row>
    <row r="355" spans="2:65" s="1" customFormat="1" ht="16.5" customHeight="1">
      <c r="B355" s="149"/>
      <c r="C355" s="172" t="s">
        <v>69</v>
      </c>
      <c r="D355" s="172" t="s">
        <v>235</v>
      </c>
      <c r="E355" s="173" t="s">
        <v>2637</v>
      </c>
      <c r="F355" s="174" t="s">
        <v>2638</v>
      </c>
      <c r="G355" s="175" t="s">
        <v>317</v>
      </c>
      <c r="H355" s="176">
        <v>77</v>
      </c>
      <c r="I355" s="177"/>
      <c r="J355" s="177">
        <f t="shared" si="120"/>
        <v>0</v>
      </c>
      <c r="K355" s="174" t="s">
        <v>5</v>
      </c>
      <c r="L355" s="178"/>
      <c r="M355" s="179" t="s">
        <v>5</v>
      </c>
      <c r="N355" s="180" t="s">
        <v>40</v>
      </c>
      <c r="O355" s="158">
        <v>0</v>
      </c>
      <c r="P355" s="158">
        <f t="shared" si="121"/>
        <v>0</v>
      </c>
      <c r="Q355" s="158">
        <v>0</v>
      </c>
      <c r="R355" s="158">
        <f t="shared" si="122"/>
        <v>0</v>
      </c>
      <c r="S355" s="158">
        <v>0</v>
      </c>
      <c r="T355" s="159">
        <f t="shared" si="123"/>
        <v>0</v>
      </c>
      <c r="AR355" s="21" t="s">
        <v>221</v>
      </c>
      <c r="AT355" s="21" t="s">
        <v>235</v>
      </c>
      <c r="AU355" s="21" t="s">
        <v>77</v>
      </c>
      <c r="AY355" s="21" t="s">
        <v>129</v>
      </c>
      <c r="BE355" s="160">
        <f t="shared" si="124"/>
        <v>0</v>
      </c>
      <c r="BF355" s="160">
        <f t="shared" si="125"/>
        <v>0</v>
      </c>
      <c r="BG355" s="160">
        <f t="shared" si="126"/>
        <v>0</v>
      </c>
      <c r="BH355" s="160">
        <f t="shared" si="127"/>
        <v>0</v>
      </c>
      <c r="BI355" s="160">
        <f t="shared" si="128"/>
        <v>0</v>
      </c>
      <c r="BJ355" s="21" t="s">
        <v>77</v>
      </c>
      <c r="BK355" s="160">
        <f t="shared" si="129"/>
        <v>0</v>
      </c>
      <c r="BL355" s="21" t="s">
        <v>128</v>
      </c>
      <c r="BM355" s="21" t="s">
        <v>2639</v>
      </c>
    </row>
    <row r="356" spans="2:65" s="1" customFormat="1" ht="16.5" customHeight="1">
      <c r="B356" s="149"/>
      <c r="C356" s="172" t="s">
        <v>69</v>
      </c>
      <c r="D356" s="172" t="s">
        <v>235</v>
      </c>
      <c r="E356" s="173" t="s">
        <v>2640</v>
      </c>
      <c r="F356" s="174" t="s">
        <v>2405</v>
      </c>
      <c r="G356" s="175" t="s">
        <v>2042</v>
      </c>
      <c r="H356" s="176">
        <v>15</v>
      </c>
      <c r="I356" s="177"/>
      <c r="J356" s="177">
        <f t="shared" si="120"/>
        <v>0</v>
      </c>
      <c r="K356" s="174" t="s">
        <v>5</v>
      </c>
      <c r="L356" s="178"/>
      <c r="M356" s="179" t="s">
        <v>5</v>
      </c>
      <c r="N356" s="180" t="s">
        <v>40</v>
      </c>
      <c r="O356" s="158">
        <v>0</v>
      </c>
      <c r="P356" s="158">
        <f t="shared" si="121"/>
        <v>0</v>
      </c>
      <c r="Q356" s="158">
        <v>0</v>
      </c>
      <c r="R356" s="158">
        <f t="shared" si="122"/>
        <v>0</v>
      </c>
      <c r="S356" s="158">
        <v>0</v>
      </c>
      <c r="T356" s="159">
        <f t="shared" si="123"/>
        <v>0</v>
      </c>
      <c r="AR356" s="21" t="s">
        <v>221</v>
      </c>
      <c r="AT356" s="21" t="s">
        <v>235</v>
      </c>
      <c r="AU356" s="21" t="s">
        <v>77</v>
      </c>
      <c r="AY356" s="21" t="s">
        <v>129</v>
      </c>
      <c r="BE356" s="160">
        <f t="shared" si="124"/>
        <v>0</v>
      </c>
      <c r="BF356" s="160">
        <f t="shared" si="125"/>
        <v>0</v>
      </c>
      <c r="BG356" s="160">
        <f t="shared" si="126"/>
        <v>0</v>
      </c>
      <c r="BH356" s="160">
        <f t="shared" si="127"/>
        <v>0</v>
      </c>
      <c r="BI356" s="160">
        <f t="shared" si="128"/>
        <v>0</v>
      </c>
      <c r="BJ356" s="21" t="s">
        <v>77</v>
      </c>
      <c r="BK356" s="160">
        <f t="shared" si="129"/>
        <v>0</v>
      </c>
      <c r="BL356" s="21" t="s">
        <v>128</v>
      </c>
      <c r="BM356" s="21" t="s">
        <v>2641</v>
      </c>
    </row>
    <row r="357" spans="2:65" s="1" customFormat="1" ht="16.5" customHeight="1">
      <c r="B357" s="149"/>
      <c r="C357" s="172" t="s">
        <v>69</v>
      </c>
      <c r="D357" s="172" t="s">
        <v>235</v>
      </c>
      <c r="E357" s="173" t="s">
        <v>2642</v>
      </c>
      <c r="F357" s="174" t="s">
        <v>2408</v>
      </c>
      <c r="G357" s="175" t="s">
        <v>2042</v>
      </c>
      <c r="H357" s="176">
        <v>5</v>
      </c>
      <c r="I357" s="177"/>
      <c r="J357" s="177">
        <f t="shared" si="120"/>
        <v>0</v>
      </c>
      <c r="K357" s="174" t="s">
        <v>5</v>
      </c>
      <c r="L357" s="178"/>
      <c r="M357" s="179" t="s">
        <v>5</v>
      </c>
      <c r="N357" s="180" t="s">
        <v>40</v>
      </c>
      <c r="O357" s="158">
        <v>0</v>
      </c>
      <c r="P357" s="158">
        <f t="shared" si="121"/>
        <v>0</v>
      </c>
      <c r="Q357" s="158">
        <v>0</v>
      </c>
      <c r="R357" s="158">
        <f t="shared" si="122"/>
        <v>0</v>
      </c>
      <c r="S357" s="158">
        <v>0</v>
      </c>
      <c r="T357" s="159">
        <f t="shared" si="123"/>
        <v>0</v>
      </c>
      <c r="AR357" s="21" t="s">
        <v>221</v>
      </c>
      <c r="AT357" s="21" t="s">
        <v>235</v>
      </c>
      <c r="AU357" s="21" t="s">
        <v>77</v>
      </c>
      <c r="AY357" s="21" t="s">
        <v>129</v>
      </c>
      <c r="BE357" s="160">
        <f t="shared" si="124"/>
        <v>0</v>
      </c>
      <c r="BF357" s="160">
        <f t="shared" si="125"/>
        <v>0</v>
      </c>
      <c r="BG357" s="160">
        <f t="shared" si="126"/>
        <v>0</v>
      </c>
      <c r="BH357" s="160">
        <f t="shared" si="127"/>
        <v>0</v>
      </c>
      <c r="BI357" s="160">
        <f t="shared" si="128"/>
        <v>0</v>
      </c>
      <c r="BJ357" s="21" t="s">
        <v>77</v>
      </c>
      <c r="BK357" s="160">
        <f t="shared" si="129"/>
        <v>0</v>
      </c>
      <c r="BL357" s="21" t="s">
        <v>128</v>
      </c>
      <c r="BM357" s="21" t="s">
        <v>2643</v>
      </c>
    </row>
    <row r="358" spans="2:65" s="1" customFormat="1" ht="16.5" customHeight="1">
      <c r="B358" s="149"/>
      <c r="C358" s="172" t="s">
        <v>69</v>
      </c>
      <c r="D358" s="172" t="s">
        <v>235</v>
      </c>
      <c r="E358" s="173" t="s">
        <v>2644</v>
      </c>
      <c r="F358" s="174" t="s">
        <v>2645</v>
      </c>
      <c r="G358" s="175" t="s">
        <v>2042</v>
      </c>
      <c r="H358" s="176">
        <v>4</v>
      </c>
      <c r="I358" s="177"/>
      <c r="J358" s="177">
        <f t="shared" si="120"/>
        <v>0</v>
      </c>
      <c r="K358" s="174" t="s">
        <v>5</v>
      </c>
      <c r="L358" s="178"/>
      <c r="M358" s="179" t="s">
        <v>5</v>
      </c>
      <c r="N358" s="180" t="s">
        <v>40</v>
      </c>
      <c r="O358" s="158">
        <v>0</v>
      </c>
      <c r="P358" s="158">
        <f t="shared" si="121"/>
        <v>0</v>
      </c>
      <c r="Q358" s="158">
        <v>0</v>
      </c>
      <c r="R358" s="158">
        <f t="shared" si="122"/>
        <v>0</v>
      </c>
      <c r="S358" s="158">
        <v>0</v>
      </c>
      <c r="T358" s="159">
        <f t="shared" si="123"/>
        <v>0</v>
      </c>
      <c r="AR358" s="21" t="s">
        <v>221</v>
      </c>
      <c r="AT358" s="21" t="s">
        <v>235</v>
      </c>
      <c r="AU358" s="21" t="s">
        <v>77</v>
      </c>
      <c r="AY358" s="21" t="s">
        <v>129</v>
      </c>
      <c r="BE358" s="160">
        <f t="shared" si="124"/>
        <v>0</v>
      </c>
      <c r="BF358" s="160">
        <f t="shared" si="125"/>
        <v>0</v>
      </c>
      <c r="BG358" s="160">
        <f t="shared" si="126"/>
        <v>0</v>
      </c>
      <c r="BH358" s="160">
        <f t="shared" si="127"/>
        <v>0</v>
      </c>
      <c r="BI358" s="160">
        <f t="shared" si="128"/>
        <v>0</v>
      </c>
      <c r="BJ358" s="21" t="s">
        <v>77</v>
      </c>
      <c r="BK358" s="160">
        <f t="shared" si="129"/>
        <v>0</v>
      </c>
      <c r="BL358" s="21" t="s">
        <v>128</v>
      </c>
      <c r="BM358" s="21" t="s">
        <v>2646</v>
      </c>
    </row>
    <row r="359" spans="2:65" s="1" customFormat="1" ht="25.5" customHeight="1">
      <c r="B359" s="149"/>
      <c r="C359" s="172" t="s">
        <v>69</v>
      </c>
      <c r="D359" s="172" t="s">
        <v>235</v>
      </c>
      <c r="E359" s="173" t="s">
        <v>2647</v>
      </c>
      <c r="F359" s="174" t="s">
        <v>2648</v>
      </c>
      <c r="G359" s="175" t="s">
        <v>317</v>
      </c>
      <c r="H359" s="176">
        <v>53</v>
      </c>
      <c r="I359" s="177"/>
      <c r="J359" s="177">
        <f t="shared" si="120"/>
        <v>0</v>
      </c>
      <c r="K359" s="174" t="s">
        <v>5</v>
      </c>
      <c r="L359" s="178"/>
      <c r="M359" s="179" t="s">
        <v>5</v>
      </c>
      <c r="N359" s="180" t="s">
        <v>40</v>
      </c>
      <c r="O359" s="158">
        <v>0</v>
      </c>
      <c r="P359" s="158">
        <f t="shared" si="121"/>
        <v>0</v>
      </c>
      <c r="Q359" s="158">
        <v>0</v>
      </c>
      <c r="R359" s="158">
        <f t="shared" si="122"/>
        <v>0</v>
      </c>
      <c r="S359" s="158">
        <v>0</v>
      </c>
      <c r="T359" s="159">
        <f t="shared" si="123"/>
        <v>0</v>
      </c>
      <c r="AR359" s="21" t="s">
        <v>221</v>
      </c>
      <c r="AT359" s="21" t="s">
        <v>235</v>
      </c>
      <c r="AU359" s="21" t="s">
        <v>77</v>
      </c>
      <c r="AY359" s="21" t="s">
        <v>129</v>
      </c>
      <c r="BE359" s="160">
        <f t="shared" si="124"/>
        <v>0</v>
      </c>
      <c r="BF359" s="160">
        <f t="shared" si="125"/>
        <v>0</v>
      </c>
      <c r="BG359" s="160">
        <f t="shared" si="126"/>
        <v>0</v>
      </c>
      <c r="BH359" s="160">
        <f t="shared" si="127"/>
        <v>0</v>
      </c>
      <c r="BI359" s="160">
        <f t="shared" si="128"/>
        <v>0</v>
      </c>
      <c r="BJ359" s="21" t="s">
        <v>77</v>
      </c>
      <c r="BK359" s="160">
        <f t="shared" si="129"/>
        <v>0</v>
      </c>
      <c r="BL359" s="21" t="s">
        <v>128</v>
      </c>
      <c r="BM359" s="21" t="s">
        <v>2649</v>
      </c>
    </row>
    <row r="360" spans="2:65" s="1" customFormat="1" ht="16.5" customHeight="1">
      <c r="B360" s="149"/>
      <c r="C360" s="172" t="s">
        <v>69</v>
      </c>
      <c r="D360" s="172" t="s">
        <v>235</v>
      </c>
      <c r="E360" s="173" t="s">
        <v>2650</v>
      </c>
      <c r="F360" s="174" t="s">
        <v>2651</v>
      </c>
      <c r="G360" s="175" t="s">
        <v>2042</v>
      </c>
      <c r="H360" s="176">
        <v>5</v>
      </c>
      <c r="I360" s="177"/>
      <c r="J360" s="177">
        <f t="shared" si="120"/>
        <v>0</v>
      </c>
      <c r="K360" s="174" t="s">
        <v>5</v>
      </c>
      <c r="L360" s="178"/>
      <c r="M360" s="179" t="s">
        <v>5</v>
      </c>
      <c r="N360" s="180" t="s">
        <v>40</v>
      </c>
      <c r="O360" s="158">
        <v>0</v>
      </c>
      <c r="P360" s="158">
        <f t="shared" si="121"/>
        <v>0</v>
      </c>
      <c r="Q360" s="158">
        <v>0</v>
      </c>
      <c r="R360" s="158">
        <f t="shared" si="122"/>
        <v>0</v>
      </c>
      <c r="S360" s="158">
        <v>0</v>
      </c>
      <c r="T360" s="159">
        <f t="shared" si="123"/>
        <v>0</v>
      </c>
      <c r="AR360" s="21" t="s">
        <v>221</v>
      </c>
      <c r="AT360" s="21" t="s">
        <v>235</v>
      </c>
      <c r="AU360" s="21" t="s">
        <v>77</v>
      </c>
      <c r="AY360" s="21" t="s">
        <v>129</v>
      </c>
      <c r="BE360" s="160">
        <f t="shared" si="124"/>
        <v>0</v>
      </c>
      <c r="BF360" s="160">
        <f t="shared" si="125"/>
        <v>0</v>
      </c>
      <c r="BG360" s="160">
        <f t="shared" si="126"/>
        <v>0</v>
      </c>
      <c r="BH360" s="160">
        <f t="shared" si="127"/>
        <v>0</v>
      </c>
      <c r="BI360" s="160">
        <f t="shared" si="128"/>
        <v>0</v>
      </c>
      <c r="BJ360" s="21" t="s">
        <v>77</v>
      </c>
      <c r="BK360" s="160">
        <f t="shared" si="129"/>
        <v>0</v>
      </c>
      <c r="BL360" s="21" t="s">
        <v>128</v>
      </c>
      <c r="BM360" s="21" t="s">
        <v>2652</v>
      </c>
    </row>
    <row r="361" spans="2:65" s="1" customFormat="1" ht="16.5" customHeight="1">
      <c r="B361" s="149"/>
      <c r="C361" s="172" t="s">
        <v>69</v>
      </c>
      <c r="D361" s="172" t="s">
        <v>235</v>
      </c>
      <c r="E361" s="173" t="s">
        <v>2653</v>
      </c>
      <c r="F361" s="174" t="s">
        <v>2654</v>
      </c>
      <c r="G361" s="175" t="s">
        <v>2042</v>
      </c>
      <c r="H361" s="176">
        <v>5</v>
      </c>
      <c r="I361" s="177"/>
      <c r="J361" s="177">
        <f t="shared" si="120"/>
        <v>0</v>
      </c>
      <c r="K361" s="174" t="s">
        <v>5</v>
      </c>
      <c r="L361" s="178"/>
      <c r="M361" s="179" t="s">
        <v>5</v>
      </c>
      <c r="N361" s="180" t="s">
        <v>40</v>
      </c>
      <c r="O361" s="158">
        <v>0</v>
      </c>
      <c r="P361" s="158">
        <f t="shared" si="121"/>
        <v>0</v>
      </c>
      <c r="Q361" s="158">
        <v>0</v>
      </c>
      <c r="R361" s="158">
        <f t="shared" si="122"/>
        <v>0</v>
      </c>
      <c r="S361" s="158">
        <v>0</v>
      </c>
      <c r="T361" s="159">
        <f t="shared" si="123"/>
        <v>0</v>
      </c>
      <c r="AR361" s="21" t="s">
        <v>221</v>
      </c>
      <c r="AT361" s="21" t="s">
        <v>235</v>
      </c>
      <c r="AU361" s="21" t="s">
        <v>77</v>
      </c>
      <c r="AY361" s="21" t="s">
        <v>129</v>
      </c>
      <c r="BE361" s="160">
        <f t="shared" si="124"/>
        <v>0</v>
      </c>
      <c r="BF361" s="160">
        <f t="shared" si="125"/>
        <v>0</v>
      </c>
      <c r="BG361" s="160">
        <f t="shared" si="126"/>
        <v>0</v>
      </c>
      <c r="BH361" s="160">
        <f t="shared" si="127"/>
        <v>0</v>
      </c>
      <c r="BI361" s="160">
        <f t="shared" si="128"/>
        <v>0</v>
      </c>
      <c r="BJ361" s="21" t="s">
        <v>77</v>
      </c>
      <c r="BK361" s="160">
        <f t="shared" si="129"/>
        <v>0</v>
      </c>
      <c r="BL361" s="21" t="s">
        <v>128</v>
      </c>
      <c r="BM361" s="21" t="s">
        <v>2655</v>
      </c>
    </row>
    <row r="362" spans="2:65" s="1" customFormat="1" ht="16.5" customHeight="1">
      <c r="B362" s="149"/>
      <c r="C362" s="172" t="s">
        <v>69</v>
      </c>
      <c r="D362" s="172" t="s">
        <v>235</v>
      </c>
      <c r="E362" s="173" t="s">
        <v>2656</v>
      </c>
      <c r="F362" s="174" t="s">
        <v>2657</v>
      </c>
      <c r="G362" s="175" t="s">
        <v>2042</v>
      </c>
      <c r="H362" s="176">
        <v>5</v>
      </c>
      <c r="I362" s="177"/>
      <c r="J362" s="177">
        <f t="shared" si="120"/>
        <v>0</v>
      </c>
      <c r="K362" s="174" t="s">
        <v>5</v>
      </c>
      <c r="L362" s="178"/>
      <c r="M362" s="179" t="s">
        <v>5</v>
      </c>
      <c r="N362" s="180" t="s">
        <v>40</v>
      </c>
      <c r="O362" s="158">
        <v>0</v>
      </c>
      <c r="P362" s="158">
        <f t="shared" si="121"/>
        <v>0</v>
      </c>
      <c r="Q362" s="158">
        <v>0</v>
      </c>
      <c r="R362" s="158">
        <f t="shared" si="122"/>
        <v>0</v>
      </c>
      <c r="S362" s="158">
        <v>0</v>
      </c>
      <c r="T362" s="159">
        <f t="shared" si="123"/>
        <v>0</v>
      </c>
      <c r="AR362" s="21" t="s">
        <v>221</v>
      </c>
      <c r="AT362" s="21" t="s">
        <v>235</v>
      </c>
      <c r="AU362" s="21" t="s">
        <v>77</v>
      </c>
      <c r="AY362" s="21" t="s">
        <v>129</v>
      </c>
      <c r="BE362" s="160">
        <f t="shared" si="124"/>
        <v>0</v>
      </c>
      <c r="BF362" s="160">
        <f t="shared" si="125"/>
        <v>0</v>
      </c>
      <c r="BG362" s="160">
        <f t="shared" si="126"/>
        <v>0</v>
      </c>
      <c r="BH362" s="160">
        <f t="shared" si="127"/>
        <v>0</v>
      </c>
      <c r="BI362" s="160">
        <f t="shared" si="128"/>
        <v>0</v>
      </c>
      <c r="BJ362" s="21" t="s">
        <v>77</v>
      </c>
      <c r="BK362" s="160">
        <f t="shared" si="129"/>
        <v>0</v>
      </c>
      <c r="BL362" s="21" t="s">
        <v>128</v>
      </c>
      <c r="BM362" s="21" t="s">
        <v>2658</v>
      </c>
    </row>
    <row r="363" spans="2:65" s="1" customFormat="1" ht="16.5" customHeight="1">
      <c r="B363" s="149"/>
      <c r="C363" s="172" t="s">
        <v>69</v>
      </c>
      <c r="D363" s="172" t="s">
        <v>235</v>
      </c>
      <c r="E363" s="173" t="s">
        <v>2659</v>
      </c>
      <c r="F363" s="174" t="s">
        <v>2660</v>
      </c>
      <c r="G363" s="175" t="s">
        <v>2042</v>
      </c>
      <c r="H363" s="176">
        <v>7</v>
      </c>
      <c r="I363" s="177"/>
      <c r="J363" s="177">
        <f t="shared" si="120"/>
        <v>0</v>
      </c>
      <c r="K363" s="174" t="s">
        <v>5</v>
      </c>
      <c r="L363" s="178"/>
      <c r="M363" s="179" t="s">
        <v>5</v>
      </c>
      <c r="N363" s="180" t="s">
        <v>40</v>
      </c>
      <c r="O363" s="158">
        <v>0</v>
      </c>
      <c r="P363" s="158">
        <f t="shared" si="121"/>
        <v>0</v>
      </c>
      <c r="Q363" s="158">
        <v>0</v>
      </c>
      <c r="R363" s="158">
        <f t="shared" si="122"/>
        <v>0</v>
      </c>
      <c r="S363" s="158">
        <v>0</v>
      </c>
      <c r="T363" s="159">
        <f t="shared" si="123"/>
        <v>0</v>
      </c>
      <c r="AR363" s="21" t="s">
        <v>221</v>
      </c>
      <c r="AT363" s="21" t="s">
        <v>235</v>
      </c>
      <c r="AU363" s="21" t="s">
        <v>77</v>
      </c>
      <c r="AY363" s="21" t="s">
        <v>129</v>
      </c>
      <c r="BE363" s="160">
        <f t="shared" si="124"/>
        <v>0</v>
      </c>
      <c r="BF363" s="160">
        <f t="shared" si="125"/>
        <v>0</v>
      </c>
      <c r="BG363" s="160">
        <f t="shared" si="126"/>
        <v>0</v>
      </c>
      <c r="BH363" s="160">
        <f t="shared" si="127"/>
        <v>0</v>
      </c>
      <c r="BI363" s="160">
        <f t="shared" si="128"/>
        <v>0</v>
      </c>
      <c r="BJ363" s="21" t="s">
        <v>77</v>
      </c>
      <c r="BK363" s="160">
        <f t="shared" si="129"/>
        <v>0</v>
      </c>
      <c r="BL363" s="21" t="s">
        <v>128</v>
      </c>
      <c r="BM363" s="21" t="s">
        <v>2661</v>
      </c>
    </row>
    <row r="364" spans="2:65" s="1" customFormat="1" ht="16.5" customHeight="1">
      <c r="B364" s="149"/>
      <c r="C364" s="172" t="s">
        <v>69</v>
      </c>
      <c r="D364" s="172" t="s">
        <v>235</v>
      </c>
      <c r="E364" s="173" t="s">
        <v>2662</v>
      </c>
      <c r="F364" s="174" t="s">
        <v>2663</v>
      </c>
      <c r="G364" s="175" t="s">
        <v>2042</v>
      </c>
      <c r="H364" s="176">
        <v>1</v>
      </c>
      <c r="I364" s="177"/>
      <c r="J364" s="177">
        <f t="shared" si="120"/>
        <v>0</v>
      </c>
      <c r="K364" s="174" t="s">
        <v>5</v>
      </c>
      <c r="L364" s="178"/>
      <c r="M364" s="179" t="s">
        <v>5</v>
      </c>
      <c r="N364" s="180" t="s">
        <v>40</v>
      </c>
      <c r="O364" s="158">
        <v>0</v>
      </c>
      <c r="P364" s="158">
        <f t="shared" si="121"/>
        <v>0</v>
      </c>
      <c r="Q364" s="158">
        <v>0</v>
      </c>
      <c r="R364" s="158">
        <f t="shared" si="122"/>
        <v>0</v>
      </c>
      <c r="S364" s="158">
        <v>0</v>
      </c>
      <c r="T364" s="159">
        <f t="shared" si="123"/>
        <v>0</v>
      </c>
      <c r="AR364" s="21" t="s">
        <v>221</v>
      </c>
      <c r="AT364" s="21" t="s">
        <v>235</v>
      </c>
      <c r="AU364" s="21" t="s">
        <v>77</v>
      </c>
      <c r="AY364" s="21" t="s">
        <v>129</v>
      </c>
      <c r="BE364" s="160">
        <f t="shared" si="124"/>
        <v>0</v>
      </c>
      <c r="BF364" s="160">
        <f t="shared" si="125"/>
        <v>0</v>
      </c>
      <c r="BG364" s="160">
        <f t="shared" si="126"/>
        <v>0</v>
      </c>
      <c r="BH364" s="160">
        <f t="shared" si="127"/>
        <v>0</v>
      </c>
      <c r="BI364" s="160">
        <f t="shared" si="128"/>
        <v>0</v>
      </c>
      <c r="BJ364" s="21" t="s">
        <v>77</v>
      </c>
      <c r="BK364" s="160">
        <f t="shared" si="129"/>
        <v>0</v>
      </c>
      <c r="BL364" s="21" t="s">
        <v>128</v>
      </c>
      <c r="BM364" s="21" t="s">
        <v>2664</v>
      </c>
    </row>
    <row r="365" spans="2:65" s="1" customFormat="1" ht="16.5" customHeight="1">
      <c r="B365" s="149"/>
      <c r="C365" s="172" t="s">
        <v>69</v>
      </c>
      <c r="D365" s="172" t="s">
        <v>235</v>
      </c>
      <c r="E365" s="173" t="s">
        <v>2665</v>
      </c>
      <c r="F365" s="174" t="s">
        <v>2666</v>
      </c>
      <c r="G365" s="175" t="s">
        <v>2042</v>
      </c>
      <c r="H365" s="176">
        <v>1</v>
      </c>
      <c r="I365" s="177"/>
      <c r="J365" s="177">
        <f t="shared" si="120"/>
        <v>0</v>
      </c>
      <c r="K365" s="174" t="s">
        <v>5</v>
      </c>
      <c r="L365" s="178"/>
      <c r="M365" s="179" t="s">
        <v>5</v>
      </c>
      <c r="N365" s="180" t="s">
        <v>40</v>
      </c>
      <c r="O365" s="158">
        <v>0</v>
      </c>
      <c r="P365" s="158">
        <f t="shared" si="121"/>
        <v>0</v>
      </c>
      <c r="Q365" s="158">
        <v>0</v>
      </c>
      <c r="R365" s="158">
        <f t="shared" si="122"/>
        <v>0</v>
      </c>
      <c r="S365" s="158">
        <v>0</v>
      </c>
      <c r="T365" s="159">
        <f t="shared" si="123"/>
        <v>0</v>
      </c>
      <c r="AR365" s="21" t="s">
        <v>221</v>
      </c>
      <c r="AT365" s="21" t="s">
        <v>235</v>
      </c>
      <c r="AU365" s="21" t="s">
        <v>77</v>
      </c>
      <c r="AY365" s="21" t="s">
        <v>129</v>
      </c>
      <c r="BE365" s="160">
        <f t="shared" si="124"/>
        <v>0</v>
      </c>
      <c r="BF365" s="160">
        <f t="shared" si="125"/>
        <v>0</v>
      </c>
      <c r="BG365" s="160">
        <f t="shared" si="126"/>
        <v>0</v>
      </c>
      <c r="BH365" s="160">
        <f t="shared" si="127"/>
        <v>0</v>
      </c>
      <c r="BI365" s="160">
        <f t="shared" si="128"/>
        <v>0</v>
      </c>
      <c r="BJ365" s="21" t="s">
        <v>77</v>
      </c>
      <c r="BK365" s="160">
        <f t="shared" si="129"/>
        <v>0</v>
      </c>
      <c r="BL365" s="21" t="s">
        <v>128</v>
      </c>
      <c r="BM365" s="21" t="s">
        <v>2667</v>
      </c>
    </row>
    <row r="366" spans="2:65" s="1" customFormat="1" ht="25.5" customHeight="1">
      <c r="B366" s="149"/>
      <c r="C366" s="172" t="s">
        <v>69</v>
      </c>
      <c r="D366" s="172" t="s">
        <v>235</v>
      </c>
      <c r="E366" s="173" t="s">
        <v>2668</v>
      </c>
      <c r="F366" s="174" t="s">
        <v>2669</v>
      </c>
      <c r="G366" s="175" t="s">
        <v>2042</v>
      </c>
      <c r="H366" s="176">
        <v>1</v>
      </c>
      <c r="I366" s="177"/>
      <c r="J366" s="177">
        <f t="shared" si="120"/>
        <v>0</v>
      </c>
      <c r="K366" s="174" t="s">
        <v>5</v>
      </c>
      <c r="L366" s="178"/>
      <c r="M366" s="179" t="s">
        <v>5</v>
      </c>
      <c r="N366" s="180" t="s">
        <v>40</v>
      </c>
      <c r="O366" s="158">
        <v>0</v>
      </c>
      <c r="P366" s="158">
        <f t="shared" si="121"/>
        <v>0</v>
      </c>
      <c r="Q366" s="158">
        <v>0</v>
      </c>
      <c r="R366" s="158">
        <f t="shared" si="122"/>
        <v>0</v>
      </c>
      <c r="S366" s="158">
        <v>0</v>
      </c>
      <c r="T366" s="159">
        <f t="shared" si="123"/>
        <v>0</v>
      </c>
      <c r="AR366" s="21" t="s">
        <v>221</v>
      </c>
      <c r="AT366" s="21" t="s">
        <v>235</v>
      </c>
      <c r="AU366" s="21" t="s">
        <v>77</v>
      </c>
      <c r="AY366" s="21" t="s">
        <v>129</v>
      </c>
      <c r="BE366" s="160">
        <f t="shared" si="124"/>
        <v>0</v>
      </c>
      <c r="BF366" s="160">
        <f t="shared" si="125"/>
        <v>0</v>
      </c>
      <c r="BG366" s="160">
        <f t="shared" si="126"/>
        <v>0</v>
      </c>
      <c r="BH366" s="160">
        <f t="shared" si="127"/>
        <v>0</v>
      </c>
      <c r="BI366" s="160">
        <f t="shared" si="128"/>
        <v>0</v>
      </c>
      <c r="BJ366" s="21" t="s">
        <v>77</v>
      </c>
      <c r="BK366" s="160">
        <f t="shared" si="129"/>
        <v>0</v>
      </c>
      <c r="BL366" s="21" t="s">
        <v>128</v>
      </c>
      <c r="BM366" s="21" t="s">
        <v>2670</v>
      </c>
    </row>
    <row r="367" spans="2:65" s="1" customFormat="1" ht="25.5" customHeight="1">
      <c r="B367" s="149"/>
      <c r="C367" s="172" t="s">
        <v>69</v>
      </c>
      <c r="D367" s="172" t="s">
        <v>235</v>
      </c>
      <c r="E367" s="173" t="s">
        <v>2671</v>
      </c>
      <c r="F367" s="174" t="s">
        <v>2672</v>
      </c>
      <c r="G367" s="175" t="s">
        <v>2042</v>
      </c>
      <c r="H367" s="176">
        <v>1</v>
      </c>
      <c r="I367" s="177"/>
      <c r="J367" s="177">
        <f t="shared" si="120"/>
        <v>0</v>
      </c>
      <c r="K367" s="174" t="s">
        <v>5</v>
      </c>
      <c r="L367" s="178"/>
      <c r="M367" s="179" t="s">
        <v>5</v>
      </c>
      <c r="N367" s="180" t="s">
        <v>40</v>
      </c>
      <c r="O367" s="158">
        <v>0</v>
      </c>
      <c r="P367" s="158">
        <f t="shared" si="121"/>
        <v>0</v>
      </c>
      <c r="Q367" s="158">
        <v>0</v>
      </c>
      <c r="R367" s="158">
        <f t="shared" si="122"/>
        <v>0</v>
      </c>
      <c r="S367" s="158">
        <v>0</v>
      </c>
      <c r="T367" s="159">
        <f t="shared" si="123"/>
        <v>0</v>
      </c>
      <c r="AR367" s="21" t="s">
        <v>221</v>
      </c>
      <c r="AT367" s="21" t="s">
        <v>235</v>
      </c>
      <c r="AU367" s="21" t="s">
        <v>77</v>
      </c>
      <c r="AY367" s="21" t="s">
        <v>129</v>
      </c>
      <c r="BE367" s="160">
        <f t="shared" si="124"/>
        <v>0</v>
      </c>
      <c r="BF367" s="160">
        <f t="shared" si="125"/>
        <v>0</v>
      </c>
      <c r="BG367" s="160">
        <f t="shared" si="126"/>
        <v>0</v>
      </c>
      <c r="BH367" s="160">
        <f t="shared" si="127"/>
        <v>0</v>
      </c>
      <c r="BI367" s="160">
        <f t="shared" si="128"/>
        <v>0</v>
      </c>
      <c r="BJ367" s="21" t="s">
        <v>77</v>
      </c>
      <c r="BK367" s="160">
        <f t="shared" si="129"/>
        <v>0</v>
      </c>
      <c r="BL367" s="21" t="s">
        <v>128</v>
      </c>
      <c r="BM367" s="21" t="s">
        <v>2673</v>
      </c>
    </row>
    <row r="368" spans="2:65" s="1" customFormat="1" ht="16.5" customHeight="1">
      <c r="B368" s="149"/>
      <c r="C368" s="172" t="s">
        <v>69</v>
      </c>
      <c r="D368" s="172" t="s">
        <v>235</v>
      </c>
      <c r="E368" s="173" t="s">
        <v>2674</v>
      </c>
      <c r="F368" s="174" t="s">
        <v>2675</v>
      </c>
      <c r="G368" s="175" t="s">
        <v>2042</v>
      </c>
      <c r="H368" s="176">
        <v>4</v>
      </c>
      <c r="I368" s="177"/>
      <c r="J368" s="177">
        <f t="shared" si="120"/>
        <v>0</v>
      </c>
      <c r="K368" s="174" t="s">
        <v>5</v>
      </c>
      <c r="L368" s="178"/>
      <c r="M368" s="179" t="s">
        <v>5</v>
      </c>
      <c r="N368" s="180" t="s">
        <v>40</v>
      </c>
      <c r="O368" s="158">
        <v>0</v>
      </c>
      <c r="P368" s="158">
        <f t="shared" si="121"/>
        <v>0</v>
      </c>
      <c r="Q368" s="158">
        <v>0</v>
      </c>
      <c r="R368" s="158">
        <f t="shared" si="122"/>
        <v>0</v>
      </c>
      <c r="S368" s="158">
        <v>0</v>
      </c>
      <c r="T368" s="159">
        <f t="shared" si="123"/>
        <v>0</v>
      </c>
      <c r="AR368" s="21" t="s">
        <v>221</v>
      </c>
      <c r="AT368" s="21" t="s">
        <v>235</v>
      </c>
      <c r="AU368" s="21" t="s">
        <v>77</v>
      </c>
      <c r="AY368" s="21" t="s">
        <v>129</v>
      </c>
      <c r="BE368" s="160">
        <f t="shared" si="124"/>
        <v>0</v>
      </c>
      <c r="BF368" s="160">
        <f t="shared" si="125"/>
        <v>0</v>
      </c>
      <c r="BG368" s="160">
        <f t="shared" si="126"/>
        <v>0</v>
      </c>
      <c r="BH368" s="160">
        <f t="shared" si="127"/>
        <v>0</v>
      </c>
      <c r="BI368" s="160">
        <f t="shared" si="128"/>
        <v>0</v>
      </c>
      <c r="BJ368" s="21" t="s">
        <v>77</v>
      </c>
      <c r="BK368" s="160">
        <f t="shared" si="129"/>
        <v>0</v>
      </c>
      <c r="BL368" s="21" t="s">
        <v>128</v>
      </c>
      <c r="BM368" s="21" t="s">
        <v>2676</v>
      </c>
    </row>
    <row r="369" spans="2:65" s="1" customFormat="1" ht="16.5" customHeight="1">
      <c r="B369" s="149"/>
      <c r="C369" s="172" t="s">
        <v>69</v>
      </c>
      <c r="D369" s="172" t="s">
        <v>235</v>
      </c>
      <c r="E369" s="173" t="s">
        <v>2677</v>
      </c>
      <c r="F369" s="174" t="s">
        <v>2678</v>
      </c>
      <c r="G369" s="175" t="s">
        <v>2042</v>
      </c>
      <c r="H369" s="176">
        <v>4</v>
      </c>
      <c r="I369" s="177"/>
      <c r="J369" s="177">
        <f t="shared" si="120"/>
        <v>0</v>
      </c>
      <c r="K369" s="174" t="s">
        <v>5</v>
      </c>
      <c r="L369" s="178"/>
      <c r="M369" s="179" t="s">
        <v>5</v>
      </c>
      <c r="N369" s="180" t="s">
        <v>40</v>
      </c>
      <c r="O369" s="158">
        <v>0</v>
      </c>
      <c r="P369" s="158">
        <f t="shared" si="121"/>
        <v>0</v>
      </c>
      <c r="Q369" s="158">
        <v>0</v>
      </c>
      <c r="R369" s="158">
        <f t="shared" si="122"/>
        <v>0</v>
      </c>
      <c r="S369" s="158">
        <v>0</v>
      </c>
      <c r="T369" s="159">
        <f t="shared" si="123"/>
        <v>0</v>
      </c>
      <c r="AR369" s="21" t="s">
        <v>221</v>
      </c>
      <c r="AT369" s="21" t="s">
        <v>235</v>
      </c>
      <c r="AU369" s="21" t="s">
        <v>77</v>
      </c>
      <c r="AY369" s="21" t="s">
        <v>129</v>
      </c>
      <c r="BE369" s="160">
        <f t="shared" si="124"/>
        <v>0</v>
      </c>
      <c r="BF369" s="160">
        <f t="shared" si="125"/>
        <v>0</v>
      </c>
      <c r="BG369" s="160">
        <f t="shared" si="126"/>
        <v>0</v>
      </c>
      <c r="BH369" s="160">
        <f t="shared" si="127"/>
        <v>0</v>
      </c>
      <c r="BI369" s="160">
        <f t="shared" si="128"/>
        <v>0</v>
      </c>
      <c r="BJ369" s="21" t="s">
        <v>77</v>
      </c>
      <c r="BK369" s="160">
        <f t="shared" si="129"/>
        <v>0</v>
      </c>
      <c r="BL369" s="21" t="s">
        <v>128</v>
      </c>
      <c r="BM369" s="21" t="s">
        <v>2679</v>
      </c>
    </row>
    <row r="370" spans="2:65" s="1" customFormat="1" ht="16.5" customHeight="1">
      <c r="B370" s="149"/>
      <c r="C370" s="172" t="s">
        <v>69</v>
      </c>
      <c r="D370" s="172" t="s">
        <v>235</v>
      </c>
      <c r="E370" s="173" t="s">
        <v>2680</v>
      </c>
      <c r="F370" s="174" t="s">
        <v>2681</v>
      </c>
      <c r="G370" s="175" t="s">
        <v>2042</v>
      </c>
      <c r="H370" s="176">
        <v>6</v>
      </c>
      <c r="I370" s="177"/>
      <c r="J370" s="177">
        <f t="shared" si="120"/>
        <v>0</v>
      </c>
      <c r="K370" s="174" t="s">
        <v>5</v>
      </c>
      <c r="L370" s="178"/>
      <c r="M370" s="179" t="s">
        <v>5</v>
      </c>
      <c r="N370" s="180" t="s">
        <v>40</v>
      </c>
      <c r="O370" s="158">
        <v>0</v>
      </c>
      <c r="P370" s="158">
        <f t="shared" si="121"/>
        <v>0</v>
      </c>
      <c r="Q370" s="158">
        <v>0</v>
      </c>
      <c r="R370" s="158">
        <f t="shared" si="122"/>
        <v>0</v>
      </c>
      <c r="S370" s="158">
        <v>0</v>
      </c>
      <c r="T370" s="159">
        <f t="shared" si="123"/>
        <v>0</v>
      </c>
      <c r="AR370" s="21" t="s">
        <v>221</v>
      </c>
      <c r="AT370" s="21" t="s">
        <v>235</v>
      </c>
      <c r="AU370" s="21" t="s">
        <v>77</v>
      </c>
      <c r="AY370" s="21" t="s">
        <v>129</v>
      </c>
      <c r="BE370" s="160">
        <f t="shared" si="124"/>
        <v>0</v>
      </c>
      <c r="BF370" s="160">
        <f t="shared" si="125"/>
        <v>0</v>
      </c>
      <c r="BG370" s="160">
        <f t="shared" si="126"/>
        <v>0</v>
      </c>
      <c r="BH370" s="160">
        <f t="shared" si="127"/>
        <v>0</v>
      </c>
      <c r="BI370" s="160">
        <f t="shared" si="128"/>
        <v>0</v>
      </c>
      <c r="BJ370" s="21" t="s">
        <v>77</v>
      </c>
      <c r="BK370" s="160">
        <f t="shared" si="129"/>
        <v>0</v>
      </c>
      <c r="BL370" s="21" t="s">
        <v>128</v>
      </c>
      <c r="BM370" s="21" t="s">
        <v>2682</v>
      </c>
    </row>
    <row r="371" spans="2:65" s="1" customFormat="1" ht="16.5" customHeight="1">
      <c r="B371" s="149"/>
      <c r="C371" s="172" t="s">
        <v>69</v>
      </c>
      <c r="D371" s="172" t="s">
        <v>235</v>
      </c>
      <c r="E371" s="173" t="s">
        <v>2683</v>
      </c>
      <c r="F371" s="174" t="s">
        <v>2684</v>
      </c>
      <c r="G371" s="175" t="s">
        <v>2042</v>
      </c>
      <c r="H371" s="176">
        <v>1</v>
      </c>
      <c r="I371" s="177"/>
      <c r="J371" s="177">
        <f t="shared" si="120"/>
        <v>0</v>
      </c>
      <c r="K371" s="174" t="s">
        <v>5</v>
      </c>
      <c r="L371" s="178"/>
      <c r="M371" s="179" t="s">
        <v>5</v>
      </c>
      <c r="N371" s="180" t="s">
        <v>40</v>
      </c>
      <c r="O371" s="158">
        <v>0</v>
      </c>
      <c r="P371" s="158">
        <f t="shared" si="121"/>
        <v>0</v>
      </c>
      <c r="Q371" s="158">
        <v>0</v>
      </c>
      <c r="R371" s="158">
        <f t="shared" si="122"/>
        <v>0</v>
      </c>
      <c r="S371" s="158">
        <v>0</v>
      </c>
      <c r="T371" s="159">
        <f t="shared" si="123"/>
        <v>0</v>
      </c>
      <c r="AR371" s="21" t="s">
        <v>221</v>
      </c>
      <c r="AT371" s="21" t="s">
        <v>235</v>
      </c>
      <c r="AU371" s="21" t="s">
        <v>77</v>
      </c>
      <c r="AY371" s="21" t="s">
        <v>129</v>
      </c>
      <c r="BE371" s="160">
        <f t="shared" si="124"/>
        <v>0</v>
      </c>
      <c r="BF371" s="160">
        <f t="shared" si="125"/>
        <v>0</v>
      </c>
      <c r="BG371" s="160">
        <f t="shared" si="126"/>
        <v>0</v>
      </c>
      <c r="BH371" s="160">
        <f t="shared" si="127"/>
        <v>0</v>
      </c>
      <c r="BI371" s="160">
        <f t="shared" si="128"/>
        <v>0</v>
      </c>
      <c r="BJ371" s="21" t="s">
        <v>77</v>
      </c>
      <c r="BK371" s="160">
        <f t="shared" si="129"/>
        <v>0</v>
      </c>
      <c r="BL371" s="21" t="s">
        <v>128</v>
      </c>
      <c r="BM371" s="21" t="s">
        <v>2685</v>
      </c>
    </row>
    <row r="372" spans="2:65" s="1" customFormat="1" ht="16.5" customHeight="1">
      <c r="B372" s="149"/>
      <c r="C372" s="172" t="s">
        <v>69</v>
      </c>
      <c r="D372" s="172" t="s">
        <v>235</v>
      </c>
      <c r="E372" s="173" t="s">
        <v>2686</v>
      </c>
      <c r="F372" s="174" t="s">
        <v>2687</v>
      </c>
      <c r="G372" s="175" t="s">
        <v>2042</v>
      </c>
      <c r="H372" s="176">
        <v>1</v>
      </c>
      <c r="I372" s="177"/>
      <c r="J372" s="177">
        <f t="shared" si="120"/>
        <v>0</v>
      </c>
      <c r="K372" s="174" t="s">
        <v>5</v>
      </c>
      <c r="L372" s="178"/>
      <c r="M372" s="179" t="s">
        <v>5</v>
      </c>
      <c r="N372" s="180" t="s">
        <v>40</v>
      </c>
      <c r="O372" s="158">
        <v>0</v>
      </c>
      <c r="P372" s="158">
        <f t="shared" si="121"/>
        <v>0</v>
      </c>
      <c r="Q372" s="158">
        <v>0</v>
      </c>
      <c r="R372" s="158">
        <f t="shared" si="122"/>
        <v>0</v>
      </c>
      <c r="S372" s="158">
        <v>0</v>
      </c>
      <c r="T372" s="159">
        <f t="shared" si="123"/>
        <v>0</v>
      </c>
      <c r="AR372" s="21" t="s">
        <v>221</v>
      </c>
      <c r="AT372" s="21" t="s">
        <v>235</v>
      </c>
      <c r="AU372" s="21" t="s">
        <v>77</v>
      </c>
      <c r="AY372" s="21" t="s">
        <v>129</v>
      </c>
      <c r="BE372" s="160">
        <f t="shared" si="124"/>
        <v>0</v>
      </c>
      <c r="BF372" s="160">
        <f t="shared" si="125"/>
        <v>0</v>
      </c>
      <c r="BG372" s="160">
        <f t="shared" si="126"/>
        <v>0</v>
      </c>
      <c r="BH372" s="160">
        <f t="shared" si="127"/>
        <v>0</v>
      </c>
      <c r="BI372" s="160">
        <f t="shared" si="128"/>
        <v>0</v>
      </c>
      <c r="BJ372" s="21" t="s">
        <v>77</v>
      </c>
      <c r="BK372" s="160">
        <f t="shared" si="129"/>
        <v>0</v>
      </c>
      <c r="BL372" s="21" t="s">
        <v>128</v>
      </c>
      <c r="BM372" s="21" t="s">
        <v>2688</v>
      </c>
    </row>
    <row r="373" spans="2:65" s="1" customFormat="1" ht="16.5" customHeight="1">
      <c r="B373" s="149"/>
      <c r="C373" s="172" t="s">
        <v>69</v>
      </c>
      <c r="D373" s="172" t="s">
        <v>235</v>
      </c>
      <c r="E373" s="173" t="s">
        <v>2689</v>
      </c>
      <c r="F373" s="174" t="s">
        <v>2690</v>
      </c>
      <c r="G373" s="175" t="s">
        <v>2042</v>
      </c>
      <c r="H373" s="176">
        <v>1</v>
      </c>
      <c r="I373" s="177"/>
      <c r="J373" s="177">
        <f t="shared" si="120"/>
        <v>0</v>
      </c>
      <c r="K373" s="174" t="s">
        <v>5</v>
      </c>
      <c r="L373" s="178"/>
      <c r="M373" s="179" t="s">
        <v>5</v>
      </c>
      <c r="N373" s="180" t="s">
        <v>40</v>
      </c>
      <c r="O373" s="158">
        <v>0</v>
      </c>
      <c r="P373" s="158">
        <f t="shared" si="121"/>
        <v>0</v>
      </c>
      <c r="Q373" s="158">
        <v>0</v>
      </c>
      <c r="R373" s="158">
        <f t="shared" si="122"/>
        <v>0</v>
      </c>
      <c r="S373" s="158">
        <v>0</v>
      </c>
      <c r="T373" s="159">
        <f t="shared" si="123"/>
        <v>0</v>
      </c>
      <c r="AR373" s="21" t="s">
        <v>221</v>
      </c>
      <c r="AT373" s="21" t="s">
        <v>235</v>
      </c>
      <c r="AU373" s="21" t="s">
        <v>77</v>
      </c>
      <c r="AY373" s="21" t="s">
        <v>129</v>
      </c>
      <c r="BE373" s="160">
        <f t="shared" si="124"/>
        <v>0</v>
      </c>
      <c r="BF373" s="160">
        <f t="shared" si="125"/>
        <v>0</v>
      </c>
      <c r="BG373" s="160">
        <f t="shared" si="126"/>
        <v>0</v>
      </c>
      <c r="BH373" s="160">
        <f t="shared" si="127"/>
        <v>0</v>
      </c>
      <c r="BI373" s="160">
        <f t="shared" si="128"/>
        <v>0</v>
      </c>
      <c r="BJ373" s="21" t="s">
        <v>77</v>
      </c>
      <c r="BK373" s="160">
        <f t="shared" si="129"/>
        <v>0</v>
      </c>
      <c r="BL373" s="21" t="s">
        <v>128</v>
      </c>
      <c r="BM373" s="21" t="s">
        <v>2691</v>
      </c>
    </row>
    <row r="374" spans="2:65" s="1" customFormat="1" ht="16.5" customHeight="1">
      <c r="B374" s="149"/>
      <c r="C374" s="172" t="s">
        <v>69</v>
      </c>
      <c r="D374" s="172" t="s">
        <v>235</v>
      </c>
      <c r="E374" s="173" t="s">
        <v>2692</v>
      </c>
      <c r="F374" s="174" t="s">
        <v>2693</v>
      </c>
      <c r="G374" s="175" t="s">
        <v>2042</v>
      </c>
      <c r="H374" s="176">
        <v>1</v>
      </c>
      <c r="I374" s="177"/>
      <c r="J374" s="177">
        <f t="shared" si="120"/>
        <v>0</v>
      </c>
      <c r="K374" s="174" t="s">
        <v>5</v>
      </c>
      <c r="L374" s="178"/>
      <c r="M374" s="179" t="s">
        <v>5</v>
      </c>
      <c r="N374" s="180" t="s">
        <v>40</v>
      </c>
      <c r="O374" s="158">
        <v>0</v>
      </c>
      <c r="P374" s="158">
        <f t="shared" si="121"/>
        <v>0</v>
      </c>
      <c r="Q374" s="158">
        <v>0</v>
      </c>
      <c r="R374" s="158">
        <f t="shared" si="122"/>
        <v>0</v>
      </c>
      <c r="S374" s="158">
        <v>0</v>
      </c>
      <c r="T374" s="159">
        <f t="shared" si="123"/>
        <v>0</v>
      </c>
      <c r="AR374" s="21" t="s">
        <v>221</v>
      </c>
      <c r="AT374" s="21" t="s">
        <v>235</v>
      </c>
      <c r="AU374" s="21" t="s">
        <v>77</v>
      </c>
      <c r="AY374" s="21" t="s">
        <v>129</v>
      </c>
      <c r="BE374" s="160">
        <f t="shared" si="124"/>
        <v>0</v>
      </c>
      <c r="BF374" s="160">
        <f t="shared" si="125"/>
        <v>0</v>
      </c>
      <c r="BG374" s="160">
        <f t="shared" si="126"/>
        <v>0</v>
      </c>
      <c r="BH374" s="160">
        <f t="shared" si="127"/>
        <v>0</v>
      </c>
      <c r="BI374" s="160">
        <f t="shared" si="128"/>
        <v>0</v>
      </c>
      <c r="BJ374" s="21" t="s">
        <v>77</v>
      </c>
      <c r="BK374" s="160">
        <f t="shared" si="129"/>
        <v>0</v>
      </c>
      <c r="BL374" s="21" t="s">
        <v>128</v>
      </c>
      <c r="BM374" s="21" t="s">
        <v>2694</v>
      </c>
    </row>
    <row r="375" spans="2:65" s="1" customFormat="1" ht="16.5" customHeight="1">
      <c r="B375" s="149"/>
      <c r="C375" s="172" t="s">
        <v>69</v>
      </c>
      <c r="D375" s="172" t="s">
        <v>235</v>
      </c>
      <c r="E375" s="173" t="s">
        <v>2695</v>
      </c>
      <c r="F375" s="174" t="s">
        <v>2696</v>
      </c>
      <c r="G375" s="175" t="s">
        <v>2042</v>
      </c>
      <c r="H375" s="176">
        <v>1</v>
      </c>
      <c r="I375" s="177"/>
      <c r="J375" s="177">
        <f t="shared" si="120"/>
        <v>0</v>
      </c>
      <c r="K375" s="174" t="s">
        <v>5</v>
      </c>
      <c r="L375" s="178"/>
      <c r="M375" s="179" t="s">
        <v>5</v>
      </c>
      <c r="N375" s="180" t="s">
        <v>40</v>
      </c>
      <c r="O375" s="158">
        <v>0</v>
      </c>
      <c r="P375" s="158">
        <f t="shared" si="121"/>
        <v>0</v>
      </c>
      <c r="Q375" s="158">
        <v>0</v>
      </c>
      <c r="R375" s="158">
        <f t="shared" si="122"/>
        <v>0</v>
      </c>
      <c r="S375" s="158">
        <v>0</v>
      </c>
      <c r="T375" s="159">
        <f t="shared" si="123"/>
        <v>0</v>
      </c>
      <c r="AR375" s="21" t="s">
        <v>221</v>
      </c>
      <c r="AT375" s="21" t="s">
        <v>235</v>
      </c>
      <c r="AU375" s="21" t="s">
        <v>77</v>
      </c>
      <c r="AY375" s="21" t="s">
        <v>129</v>
      </c>
      <c r="BE375" s="160">
        <f t="shared" si="124"/>
        <v>0</v>
      </c>
      <c r="BF375" s="160">
        <f t="shared" si="125"/>
        <v>0</v>
      </c>
      <c r="BG375" s="160">
        <f t="shared" si="126"/>
        <v>0</v>
      </c>
      <c r="BH375" s="160">
        <f t="shared" si="127"/>
        <v>0</v>
      </c>
      <c r="BI375" s="160">
        <f t="shared" si="128"/>
        <v>0</v>
      </c>
      <c r="BJ375" s="21" t="s">
        <v>77</v>
      </c>
      <c r="BK375" s="160">
        <f t="shared" si="129"/>
        <v>0</v>
      </c>
      <c r="BL375" s="21" t="s">
        <v>128</v>
      </c>
      <c r="BM375" s="21" t="s">
        <v>2697</v>
      </c>
    </row>
    <row r="376" spans="2:65" s="1" customFormat="1" ht="16.5" customHeight="1">
      <c r="B376" s="149"/>
      <c r="C376" s="172" t="s">
        <v>69</v>
      </c>
      <c r="D376" s="172" t="s">
        <v>235</v>
      </c>
      <c r="E376" s="173" t="s">
        <v>2698</v>
      </c>
      <c r="F376" s="174" t="s">
        <v>2699</v>
      </c>
      <c r="G376" s="175" t="s">
        <v>2042</v>
      </c>
      <c r="H376" s="176">
        <v>1</v>
      </c>
      <c r="I376" s="177"/>
      <c r="J376" s="177">
        <f t="shared" si="120"/>
        <v>0</v>
      </c>
      <c r="K376" s="174" t="s">
        <v>5</v>
      </c>
      <c r="L376" s="178"/>
      <c r="M376" s="179" t="s">
        <v>5</v>
      </c>
      <c r="N376" s="180" t="s">
        <v>40</v>
      </c>
      <c r="O376" s="158">
        <v>0</v>
      </c>
      <c r="P376" s="158">
        <f t="shared" si="121"/>
        <v>0</v>
      </c>
      <c r="Q376" s="158">
        <v>0</v>
      </c>
      <c r="R376" s="158">
        <f t="shared" si="122"/>
        <v>0</v>
      </c>
      <c r="S376" s="158">
        <v>0</v>
      </c>
      <c r="T376" s="159">
        <f t="shared" si="123"/>
        <v>0</v>
      </c>
      <c r="AR376" s="21" t="s">
        <v>221</v>
      </c>
      <c r="AT376" s="21" t="s">
        <v>235</v>
      </c>
      <c r="AU376" s="21" t="s">
        <v>77</v>
      </c>
      <c r="AY376" s="21" t="s">
        <v>129</v>
      </c>
      <c r="BE376" s="160">
        <f t="shared" si="124"/>
        <v>0</v>
      </c>
      <c r="BF376" s="160">
        <f t="shared" si="125"/>
        <v>0</v>
      </c>
      <c r="BG376" s="160">
        <f t="shared" si="126"/>
        <v>0</v>
      </c>
      <c r="BH376" s="160">
        <f t="shared" si="127"/>
        <v>0</v>
      </c>
      <c r="BI376" s="160">
        <f t="shared" si="128"/>
        <v>0</v>
      </c>
      <c r="BJ376" s="21" t="s">
        <v>77</v>
      </c>
      <c r="BK376" s="160">
        <f t="shared" si="129"/>
        <v>0</v>
      </c>
      <c r="BL376" s="21" t="s">
        <v>128</v>
      </c>
      <c r="BM376" s="21" t="s">
        <v>2700</v>
      </c>
    </row>
    <row r="377" spans="2:65" s="1" customFormat="1" ht="16.5" customHeight="1">
      <c r="B377" s="149"/>
      <c r="C377" s="150" t="s">
        <v>69</v>
      </c>
      <c r="D377" s="150" t="s">
        <v>131</v>
      </c>
      <c r="E377" s="151" t="s">
        <v>2701</v>
      </c>
      <c r="F377" s="152" t="s">
        <v>2702</v>
      </c>
      <c r="G377" s="153" t="s">
        <v>317</v>
      </c>
      <c r="H377" s="154">
        <v>174</v>
      </c>
      <c r="I377" s="155"/>
      <c r="J377" s="155">
        <f t="shared" si="120"/>
        <v>0</v>
      </c>
      <c r="K377" s="152" t="s">
        <v>5</v>
      </c>
      <c r="L377" s="35"/>
      <c r="M377" s="156" t="s">
        <v>5</v>
      </c>
      <c r="N377" s="157" t="s">
        <v>40</v>
      </c>
      <c r="O377" s="158">
        <v>0</v>
      </c>
      <c r="P377" s="158">
        <f t="shared" si="121"/>
        <v>0</v>
      </c>
      <c r="Q377" s="158">
        <v>0</v>
      </c>
      <c r="R377" s="158">
        <f t="shared" si="122"/>
        <v>0</v>
      </c>
      <c r="S377" s="158">
        <v>0</v>
      </c>
      <c r="T377" s="159">
        <f t="shared" si="123"/>
        <v>0</v>
      </c>
      <c r="AR377" s="21" t="s">
        <v>128</v>
      </c>
      <c r="AT377" s="21" t="s">
        <v>131</v>
      </c>
      <c r="AU377" s="21" t="s">
        <v>77</v>
      </c>
      <c r="AY377" s="21" t="s">
        <v>129</v>
      </c>
      <c r="BE377" s="160">
        <f t="shared" si="124"/>
        <v>0</v>
      </c>
      <c r="BF377" s="160">
        <f t="shared" si="125"/>
        <v>0</v>
      </c>
      <c r="BG377" s="160">
        <f t="shared" si="126"/>
        <v>0</v>
      </c>
      <c r="BH377" s="160">
        <f t="shared" si="127"/>
        <v>0</v>
      </c>
      <c r="BI377" s="160">
        <f t="shared" si="128"/>
        <v>0</v>
      </c>
      <c r="BJ377" s="21" t="s">
        <v>77</v>
      </c>
      <c r="BK377" s="160">
        <f t="shared" si="129"/>
        <v>0</v>
      </c>
      <c r="BL377" s="21" t="s">
        <v>128</v>
      </c>
      <c r="BM377" s="21" t="s">
        <v>2703</v>
      </c>
    </row>
    <row r="378" spans="2:65" s="1" customFormat="1" ht="16.5" customHeight="1">
      <c r="B378" s="149"/>
      <c r="C378" s="150" t="s">
        <v>69</v>
      </c>
      <c r="D378" s="150" t="s">
        <v>131</v>
      </c>
      <c r="E378" s="151" t="s">
        <v>2704</v>
      </c>
      <c r="F378" s="152" t="s">
        <v>2705</v>
      </c>
      <c r="G378" s="153" t="s">
        <v>2042</v>
      </c>
      <c r="H378" s="154">
        <v>1</v>
      </c>
      <c r="I378" s="155"/>
      <c r="J378" s="155">
        <f t="shared" si="120"/>
        <v>0</v>
      </c>
      <c r="K378" s="152" t="s">
        <v>5</v>
      </c>
      <c r="L378" s="35"/>
      <c r="M378" s="156" t="s">
        <v>5</v>
      </c>
      <c r="N378" s="157" t="s">
        <v>40</v>
      </c>
      <c r="O378" s="158">
        <v>0</v>
      </c>
      <c r="P378" s="158">
        <f t="shared" si="121"/>
        <v>0</v>
      </c>
      <c r="Q378" s="158">
        <v>0</v>
      </c>
      <c r="R378" s="158">
        <f t="shared" si="122"/>
        <v>0</v>
      </c>
      <c r="S378" s="158">
        <v>0</v>
      </c>
      <c r="T378" s="159">
        <f t="shared" si="123"/>
        <v>0</v>
      </c>
      <c r="AR378" s="21" t="s">
        <v>128</v>
      </c>
      <c r="AT378" s="21" t="s">
        <v>131</v>
      </c>
      <c r="AU378" s="21" t="s">
        <v>77</v>
      </c>
      <c r="AY378" s="21" t="s">
        <v>129</v>
      </c>
      <c r="BE378" s="160">
        <f t="shared" si="124"/>
        <v>0</v>
      </c>
      <c r="BF378" s="160">
        <f t="shared" si="125"/>
        <v>0</v>
      </c>
      <c r="BG378" s="160">
        <f t="shared" si="126"/>
        <v>0</v>
      </c>
      <c r="BH378" s="160">
        <f t="shared" si="127"/>
        <v>0</v>
      </c>
      <c r="BI378" s="160">
        <f t="shared" si="128"/>
        <v>0</v>
      </c>
      <c r="BJ378" s="21" t="s">
        <v>77</v>
      </c>
      <c r="BK378" s="160">
        <f t="shared" si="129"/>
        <v>0</v>
      </c>
      <c r="BL378" s="21" t="s">
        <v>128</v>
      </c>
      <c r="BM378" s="21" t="s">
        <v>2706</v>
      </c>
    </row>
    <row r="379" spans="2:65" s="1" customFormat="1" ht="16.5" customHeight="1">
      <c r="B379" s="149"/>
      <c r="C379" s="150" t="s">
        <v>69</v>
      </c>
      <c r="D379" s="150" t="s">
        <v>131</v>
      </c>
      <c r="E379" s="151" t="s">
        <v>2707</v>
      </c>
      <c r="F379" s="152" t="s">
        <v>2708</v>
      </c>
      <c r="G379" s="153" t="s">
        <v>317</v>
      </c>
      <c r="H379" s="154">
        <v>53</v>
      </c>
      <c r="I379" s="155"/>
      <c r="J379" s="155">
        <f t="shared" si="120"/>
        <v>0</v>
      </c>
      <c r="K379" s="152" t="s">
        <v>5</v>
      </c>
      <c r="L379" s="35"/>
      <c r="M379" s="156" t="s">
        <v>5</v>
      </c>
      <c r="N379" s="157" t="s">
        <v>40</v>
      </c>
      <c r="O379" s="158">
        <v>0</v>
      </c>
      <c r="P379" s="158">
        <f t="shared" si="121"/>
        <v>0</v>
      </c>
      <c r="Q379" s="158">
        <v>0</v>
      </c>
      <c r="R379" s="158">
        <f t="shared" si="122"/>
        <v>0</v>
      </c>
      <c r="S379" s="158">
        <v>0</v>
      </c>
      <c r="T379" s="159">
        <f t="shared" si="123"/>
        <v>0</v>
      </c>
      <c r="AR379" s="21" t="s">
        <v>128</v>
      </c>
      <c r="AT379" s="21" t="s">
        <v>131</v>
      </c>
      <c r="AU379" s="21" t="s">
        <v>77</v>
      </c>
      <c r="AY379" s="21" t="s">
        <v>129</v>
      </c>
      <c r="BE379" s="160">
        <f t="shared" si="124"/>
        <v>0</v>
      </c>
      <c r="BF379" s="160">
        <f t="shared" si="125"/>
        <v>0</v>
      </c>
      <c r="BG379" s="160">
        <f t="shared" si="126"/>
        <v>0</v>
      </c>
      <c r="BH379" s="160">
        <f t="shared" si="127"/>
        <v>0</v>
      </c>
      <c r="BI379" s="160">
        <f t="shared" si="128"/>
        <v>0</v>
      </c>
      <c r="BJ379" s="21" t="s">
        <v>77</v>
      </c>
      <c r="BK379" s="160">
        <f t="shared" si="129"/>
        <v>0</v>
      </c>
      <c r="BL379" s="21" t="s">
        <v>128</v>
      </c>
      <c r="BM379" s="21" t="s">
        <v>2709</v>
      </c>
    </row>
    <row r="380" spans="2:65" s="1" customFormat="1" ht="16.5" customHeight="1">
      <c r="B380" s="149"/>
      <c r="C380" s="150" t="s">
        <v>69</v>
      </c>
      <c r="D380" s="150" t="s">
        <v>131</v>
      </c>
      <c r="E380" s="151" t="s">
        <v>2443</v>
      </c>
      <c r="F380" s="152" t="s">
        <v>2444</v>
      </c>
      <c r="G380" s="153" t="s">
        <v>2042</v>
      </c>
      <c r="H380" s="154">
        <v>9</v>
      </c>
      <c r="I380" s="155"/>
      <c r="J380" s="155">
        <f t="shared" si="120"/>
        <v>0</v>
      </c>
      <c r="K380" s="152" t="s">
        <v>5</v>
      </c>
      <c r="L380" s="35"/>
      <c r="M380" s="156" t="s">
        <v>5</v>
      </c>
      <c r="N380" s="157" t="s">
        <v>40</v>
      </c>
      <c r="O380" s="158">
        <v>0</v>
      </c>
      <c r="P380" s="158">
        <f t="shared" si="121"/>
        <v>0</v>
      </c>
      <c r="Q380" s="158">
        <v>0</v>
      </c>
      <c r="R380" s="158">
        <f t="shared" si="122"/>
        <v>0</v>
      </c>
      <c r="S380" s="158">
        <v>0</v>
      </c>
      <c r="T380" s="159">
        <f t="shared" si="123"/>
        <v>0</v>
      </c>
      <c r="AR380" s="21" t="s">
        <v>128</v>
      </c>
      <c r="AT380" s="21" t="s">
        <v>131</v>
      </c>
      <c r="AU380" s="21" t="s">
        <v>77</v>
      </c>
      <c r="AY380" s="21" t="s">
        <v>129</v>
      </c>
      <c r="BE380" s="160">
        <f t="shared" si="124"/>
        <v>0</v>
      </c>
      <c r="BF380" s="160">
        <f t="shared" si="125"/>
        <v>0</v>
      </c>
      <c r="BG380" s="160">
        <f t="shared" si="126"/>
        <v>0</v>
      </c>
      <c r="BH380" s="160">
        <f t="shared" si="127"/>
        <v>0</v>
      </c>
      <c r="BI380" s="160">
        <f t="shared" si="128"/>
        <v>0</v>
      </c>
      <c r="BJ380" s="21" t="s">
        <v>77</v>
      </c>
      <c r="BK380" s="160">
        <f t="shared" si="129"/>
        <v>0</v>
      </c>
      <c r="BL380" s="21" t="s">
        <v>128</v>
      </c>
      <c r="BM380" s="21" t="s">
        <v>2710</v>
      </c>
    </row>
    <row r="381" spans="2:65" s="1" customFormat="1" ht="16.5" customHeight="1">
      <c r="B381" s="149"/>
      <c r="C381" s="150" t="s">
        <v>69</v>
      </c>
      <c r="D381" s="150" t="s">
        <v>131</v>
      </c>
      <c r="E381" s="151" t="s">
        <v>2711</v>
      </c>
      <c r="F381" s="152" t="s">
        <v>2712</v>
      </c>
      <c r="G381" s="153" t="s">
        <v>2042</v>
      </c>
      <c r="H381" s="154">
        <v>15</v>
      </c>
      <c r="I381" s="155"/>
      <c r="J381" s="155">
        <f t="shared" si="120"/>
        <v>0</v>
      </c>
      <c r="K381" s="152" t="s">
        <v>5</v>
      </c>
      <c r="L381" s="35"/>
      <c r="M381" s="156" t="s">
        <v>5</v>
      </c>
      <c r="N381" s="157" t="s">
        <v>40</v>
      </c>
      <c r="O381" s="158">
        <v>0</v>
      </c>
      <c r="P381" s="158">
        <f t="shared" si="121"/>
        <v>0</v>
      </c>
      <c r="Q381" s="158">
        <v>0</v>
      </c>
      <c r="R381" s="158">
        <f t="shared" si="122"/>
        <v>0</v>
      </c>
      <c r="S381" s="158">
        <v>0</v>
      </c>
      <c r="T381" s="159">
        <f t="shared" si="123"/>
        <v>0</v>
      </c>
      <c r="AR381" s="21" t="s">
        <v>128</v>
      </c>
      <c r="AT381" s="21" t="s">
        <v>131</v>
      </c>
      <c r="AU381" s="21" t="s">
        <v>77</v>
      </c>
      <c r="AY381" s="21" t="s">
        <v>129</v>
      </c>
      <c r="BE381" s="160">
        <f t="shared" si="124"/>
        <v>0</v>
      </c>
      <c r="BF381" s="160">
        <f t="shared" si="125"/>
        <v>0</v>
      </c>
      <c r="BG381" s="160">
        <f t="shared" si="126"/>
        <v>0</v>
      </c>
      <c r="BH381" s="160">
        <f t="shared" si="127"/>
        <v>0</v>
      </c>
      <c r="BI381" s="160">
        <f t="shared" si="128"/>
        <v>0</v>
      </c>
      <c r="BJ381" s="21" t="s">
        <v>77</v>
      </c>
      <c r="BK381" s="160">
        <f t="shared" si="129"/>
        <v>0</v>
      </c>
      <c r="BL381" s="21" t="s">
        <v>128</v>
      </c>
      <c r="BM381" s="21" t="s">
        <v>2713</v>
      </c>
    </row>
    <row r="382" spans="2:65" s="1" customFormat="1" ht="16.5" customHeight="1">
      <c r="B382" s="149"/>
      <c r="C382" s="150" t="s">
        <v>69</v>
      </c>
      <c r="D382" s="150" t="s">
        <v>131</v>
      </c>
      <c r="E382" s="151" t="s">
        <v>2189</v>
      </c>
      <c r="F382" s="152" t="s">
        <v>2190</v>
      </c>
      <c r="G382" s="153" t="s">
        <v>2042</v>
      </c>
      <c r="H382" s="154">
        <v>2</v>
      </c>
      <c r="I382" s="155"/>
      <c r="J382" s="155">
        <f t="shared" si="120"/>
        <v>0</v>
      </c>
      <c r="K382" s="152" t="s">
        <v>5</v>
      </c>
      <c r="L382" s="35"/>
      <c r="M382" s="156" t="s">
        <v>5</v>
      </c>
      <c r="N382" s="157" t="s">
        <v>40</v>
      </c>
      <c r="O382" s="158">
        <v>0</v>
      </c>
      <c r="P382" s="158">
        <f t="shared" si="121"/>
        <v>0</v>
      </c>
      <c r="Q382" s="158">
        <v>0</v>
      </c>
      <c r="R382" s="158">
        <f t="shared" si="122"/>
        <v>0</v>
      </c>
      <c r="S382" s="158">
        <v>0</v>
      </c>
      <c r="T382" s="159">
        <f t="shared" si="123"/>
        <v>0</v>
      </c>
      <c r="AR382" s="21" t="s">
        <v>128</v>
      </c>
      <c r="AT382" s="21" t="s">
        <v>131</v>
      </c>
      <c r="AU382" s="21" t="s">
        <v>77</v>
      </c>
      <c r="AY382" s="21" t="s">
        <v>129</v>
      </c>
      <c r="BE382" s="160">
        <f t="shared" si="124"/>
        <v>0</v>
      </c>
      <c r="BF382" s="160">
        <f t="shared" si="125"/>
        <v>0</v>
      </c>
      <c r="BG382" s="160">
        <f t="shared" si="126"/>
        <v>0</v>
      </c>
      <c r="BH382" s="160">
        <f t="shared" si="127"/>
        <v>0</v>
      </c>
      <c r="BI382" s="160">
        <f t="shared" si="128"/>
        <v>0</v>
      </c>
      <c r="BJ382" s="21" t="s">
        <v>77</v>
      </c>
      <c r="BK382" s="160">
        <f t="shared" si="129"/>
        <v>0</v>
      </c>
      <c r="BL382" s="21" t="s">
        <v>128</v>
      </c>
      <c r="BM382" s="21" t="s">
        <v>2714</v>
      </c>
    </row>
    <row r="383" spans="2:65" s="1" customFormat="1" ht="16.5" customHeight="1">
      <c r="B383" s="149"/>
      <c r="C383" s="150" t="s">
        <v>69</v>
      </c>
      <c r="D383" s="150" t="s">
        <v>131</v>
      </c>
      <c r="E383" s="151" t="s">
        <v>2715</v>
      </c>
      <c r="F383" s="152" t="s">
        <v>2716</v>
      </c>
      <c r="G383" s="153" t="s">
        <v>2042</v>
      </c>
      <c r="H383" s="154">
        <v>2</v>
      </c>
      <c r="I383" s="155"/>
      <c r="J383" s="155">
        <f t="shared" si="120"/>
        <v>0</v>
      </c>
      <c r="K383" s="152" t="s">
        <v>5</v>
      </c>
      <c r="L383" s="35"/>
      <c r="M383" s="156" t="s">
        <v>5</v>
      </c>
      <c r="N383" s="157" t="s">
        <v>40</v>
      </c>
      <c r="O383" s="158">
        <v>0</v>
      </c>
      <c r="P383" s="158">
        <f t="shared" si="121"/>
        <v>0</v>
      </c>
      <c r="Q383" s="158">
        <v>0</v>
      </c>
      <c r="R383" s="158">
        <f t="shared" si="122"/>
        <v>0</v>
      </c>
      <c r="S383" s="158">
        <v>0</v>
      </c>
      <c r="T383" s="159">
        <f t="shared" si="123"/>
        <v>0</v>
      </c>
      <c r="AR383" s="21" t="s">
        <v>128</v>
      </c>
      <c r="AT383" s="21" t="s">
        <v>131</v>
      </c>
      <c r="AU383" s="21" t="s">
        <v>77</v>
      </c>
      <c r="AY383" s="21" t="s">
        <v>129</v>
      </c>
      <c r="BE383" s="160">
        <f t="shared" si="124"/>
        <v>0</v>
      </c>
      <c r="BF383" s="160">
        <f t="shared" si="125"/>
        <v>0</v>
      </c>
      <c r="BG383" s="160">
        <f t="shared" si="126"/>
        <v>0</v>
      </c>
      <c r="BH383" s="160">
        <f t="shared" si="127"/>
        <v>0</v>
      </c>
      <c r="BI383" s="160">
        <f t="shared" si="128"/>
        <v>0</v>
      </c>
      <c r="BJ383" s="21" t="s">
        <v>77</v>
      </c>
      <c r="BK383" s="160">
        <f t="shared" si="129"/>
        <v>0</v>
      </c>
      <c r="BL383" s="21" t="s">
        <v>128</v>
      </c>
      <c r="BM383" s="21" t="s">
        <v>2717</v>
      </c>
    </row>
    <row r="384" spans="2:65" s="1" customFormat="1" ht="16.5" customHeight="1">
      <c r="B384" s="149"/>
      <c r="C384" s="150" t="s">
        <v>69</v>
      </c>
      <c r="D384" s="150" t="s">
        <v>131</v>
      </c>
      <c r="E384" s="151" t="s">
        <v>2150</v>
      </c>
      <c r="F384" s="152" t="s">
        <v>2151</v>
      </c>
      <c r="G384" s="153" t="s">
        <v>2042</v>
      </c>
      <c r="H384" s="154">
        <v>1</v>
      </c>
      <c r="I384" s="155"/>
      <c r="J384" s="155">
        <f t="shared" si="120"/>
        <v>0</v>
      </c>
      <c r="K384" s="152" t="s">
        <v>5</v>
      </c>
      <c r="L384" s="35"/>
      <c r="M384" s="156" t="s">
        <v>5</v>
      </c>
      <c r="N384" s="157" t="s">
        <v>40</v>
      </c>
      <c r="O384" s="158">
        <v>0</v>
      </c>
      <c r="P384" s="158">
        <f t="shared" si="121"/>
        <v>0</v>
      </c>
      <c r="Q384" s="158">
        <v>0</v>
      </c>
      <c r="R384" s="158">
        <f t="shared" si="122"/>
        <v>0</v>
      </c>
      <c r="S384" s="158">
        <v>0</v>
      </c>
      <c r="T384" s="159">
        <f t="shared" si="123"/>
        <v>0</v>
      </c>
      <c r="AR384" s="21" t="s">
        <v>128</v>
      </c>
      <c r="AT384" s="21" t="s">
        <v>131</v>
      </c>
      <c r="AU384" s="21" t="s">
        <v>77</v>
      </c>
      <c r="AY384" s="21" t="s">
        <v>129</v>
      </c>
      <c r="BE384" s="160">
        <f t="shared" si="124"/>
        <v>0</v>
      </c>
      <c r="BF384" s="160">
        <f t="shared" si="125"/>
        <v>0</v>
      </c>
      <c r="BG384" s="160">
        <f t="shared" si="126"/>
        <v>0</v>
      </c>
      <c r="BH384" s="160">
        <f t="shared" si="127"/>
        <v>0</v>
      </c>
      <c r="BI384" s="160">
        <f t="shared" si="128"/>
        <v>0</v>
      </c>
      <c r="BJ384" s="21" t="s">
        <v>77</v>
      </c>
      <c r="BK384" s="160">
        <f t="shared" si="129"/>
        <v>0</v>
      </c>
      <c r="BL384" s="21" t="s">
        <v>128</v>
      </c>
      <c r="BM384" s="21" t="s">
        <v>2718</v>
      </c>
    </row>
    <row r="385" spans="2:65" s="1" customFormat="1" ht="16.5" customHeight="1">
      <c r="B385" s="149"/>
      <c r="C385" s="150" t="s">
        <v>69</v>
      </c>
      <c r="D385" s="150" t="s">
        <v>131</v>
      </c>
      <c r="E385" s="151" t="s">
        <v>2719</v>
      </c>
      <c r="F385" s="152" t="s">
        <v>2720</v>
      </c>
      <c r="G385" s="153" t="s">
        <v>2042</v>
      </c>
      <c r="H385" s="154">
        <v>5</v>
      </c>
      <c r="I385" s="155"/>
      <c r="J385" s="155">
        <f t="shared" si="120"/>
        <v>0</v>
      </c>
      <c r="K385" s="152" t="s">
        <v>5</v>
      </c>
      <c r="L385" s="35"/>
      <c r="M385" s="156" t="s">
        <v>5</v>
      </c>
      <c r="N385" s="157" t="s">
        <v>40</v>
      </c>
      <c r="O385" s="158">
        <v>0</v>
      </c>
      <c r="P385" s="158">
        <f t="shared" si="121"/>
        <v>0</v>
      </c>
      <c r="Q385" s="158">
        <v>0</v>
      </c>
      <c r="R385" s="158">
        <f t="shared" si="122"/>
        <v>0</v>
      </c>
      <c r="S385" s="158">
        <v>0</v>
      </c>
      <c r="T385" s="159">
        <f t="shared" si="123"/>
        <v>0</v>
      </c>
      <c r="AR385" s="21" t="s">
        <v>128</v>
      </c>
      <c r="AT385" s="21" t="s">
        <v>131</v>
      </c>
      <c r="AU385" s="21" t="s">
        <v>77</v>
      </c>
      <c r="AY385" s="21" t="s">
        <v>129</v>
      </c>
      <c r="BE385" s="160">
        <f t="shared" si="124"/>
        <v>0</v>
      </c>
      <c r="BF385" s="160">
        <f t="shared" si="125"/>
        <v>0</v>
      </c>
      <c r="BG385" s="160">
        <f t="shared" si="126"/>
        <v>0</v>
      </c>
      <c r="BH385" s="160">
        <f t="shared" si="127"/>
        <v>0</v>
      </c>
      <c r="BI385" s="160">
        <f t="shared" si="128"/>
        <v>0</v>
      </c>
      <c r="BJ385" s="21" t="s">
        <v>77</v>
      </c>
      <c r="BK385" s="160">
        <f t="shared" si="129"/>
        <v>0</v>
      </c>
      <c r="BL385" s="21" t="s">
        <v>128</v>
      </c>
      <c r="BM385" s="21" t="s">
        <v>2721</v>
      </c>
    </row>
    <row r="386" spans="2:65" s="1" customFormat="1" ht="16.5" customHeight="1">
      <c r="B386" s="149"/>
      <c r="C386" s="150" t="s">
        <v>69</v>
      </c>
      <c r="D386" s="150" t="s">
        <v>131</v>
      </c>
      <c r="E386" s="151" t="s">
        <v>2722</v>
      </c>
      <c r="F386" s="152" t="s">
        <v>2723</v>
      </c>
      <c r="G386" s="153" t="s">
        <v>2042</v>
      </c>
      <c r="H386" s="154">
        <v>7</v>
      </c>
      <c r="I386" s="155"/>
      <c r="J386" s="155">
        <f t="shared" si="120"/>
        <v>0</v>
      </c>
      <c r="K386" s="152" t="s">
        <v>5</v>
      </c>
      <c r="L386" s="35"/>
      <c r="M386" s="156" t="s">
        <v>5</v>
      </c>
      <c r="N386" s="157" t="s">
        <v>40</v>
      </c>
      <c r="O386" s="158">
        <v>0</v>
      </c>
      <c r="P386" s="158">
        <f t="shared" si="121"/>
        <v>0</v>
      </c>
      <c r="Q386" s="158">
        <v>0</v>
      </c>
      <c r="R386" s="158">
        <f t="shared" si="122"/>
        <v>0</v>
      </c>
      <c r="S386" s="158">
        <v>0</v>
      </c>
      <c r="T386" s="159">
        <f t="shared" si="123"/>
        <v>0</v>
      </c>
      <c r="AR386" s="21" t="s">
        <v>128</v>
      </c>
      <c r="AT386" s="21" t="s">
        <v>131</v>
      </c>
      <c r="AU386" s="21" t="s">
        <v>77</v>
      </c>
      <c r="AY386" s="21" t="s">
        <v>129</v>
      </c>
      <c r="BE386" s="160">
        <f t="shared" si="124"/>
        <v>0</v>
      </c>
      <c r="BF386" s="160">
        <f t="shared" si="125"/>
        <v>0</v>
      </c>
      <c r="BG386" s="160">
        <f t="shared" si="126"/>
        <v>0</v>
      </c>
      <c r="BH386" s="160">
        <f t="shared" si="127"/>
        <v>0</v>
      </c>
      <c r="BI386" s="160">
        <f t="shared" si="128"/>
        <v>0</v>
      </c>
      <c r="BJ386" s="21" t="s">
        <v>77</v>
      </c>
      <c r="BK386" s="160">
        <f t="shared" si="129"/>
        <v>0</v>
      </c>
      <c r="BL386" s="21" t="s">
        <v>128</v>
      </c>
      <c r="BM386" s="21" t="s">
        <v>2724</v>
      </c>
    </row>
    <row r="387" spans="2:65" s="1" customFormat="1" ht="16.5" customHeight="1">
      <c r="B387" s="149"/>
      <c r="C387" s="150" t="s">
        <v>69</v>
      </c>
      <c r="D387" s="150" t="s">
        <v>131</v>
      </c>
      <c r="E387" s="151" t="s">
        <v>2725</v>
      </c>
      <c r="F387" s="152" t="s">
        <v>2726</v>
      </c>
      <c r="G387" s="153" t="s">
        <v>2042</v>
      </c>
      <c r="H387" s="154">
        <v>4</v>
      </c>
      <c r="I387" s="155"/>
      <c r="J387" s="155">
        <f t="shared" si="120"/>
        <v>0</v>
      </c>
      <c r="K387" s="152" t="s">
        <v>5</v>
      </c>
      <c r="L387" s="35"/>
      <c r="M387" s="156" t="s">
        <v>5</v>
      </c>
      <c r="N387" s="157" t="s">
        <v>40</v>
      </c>
      <c r="O387" s="158">
        <v>0</v>
      </c>
      <c r="P387" s="158">
        <f t="shared" si="121"/>
        <v>0</v>
      </c>
      <c r="Q387" s="158">
        <v>0</v>
      </c>
      <c r="R387" s="158">
        <f t="shared" si="122"/>
        <v>0</v>
      </c>
      <c r="S387" s="158">
        <v>0</v>
      </c>
      <c r="T387" s="159">
        <f t="shared" si="123"/>
        <v>0</v>
      </c>
      <c r="AR387" s="21" t="s">
        <v>128</v>
      </c>
      <c r="AT387" s="21" t="s">
        <v>131</v>
      </c>
      <c r="AU387" s="21" t="s">
        <v>77</v>
      </c>
      <c r="AY387" s="21" t="s">
        <v>129</v>
      </c>
      <c r="BE387" s="160">
        <f t="shared" si="124"/>
        <v>0</v>
      </c>
      <c r="BF387" s="160">
        <f t="shared" si="125"/>
        <v>0</v>
      </c>
      <c r="BG387" s="160">
        <f t="shared" si="126"/>
        <v>0</v>
      </c>
      <c r="BH387" s="160">
        <f t="shared" si="127"/>
        <v>0</v>
      </c>
      <c r="BI387" s="160">
        <f t="shared" si="128"/>
        <v>0</v>
      </c>
      <c r="BJ387" s="21" t="s">
        <v>77</v>
      </c>
      <c r="BK387" s="160">
        <f t="shared" si="129"/>
        <v>0</v>
      </c>
      <c r="BL387" s="21" t="s">
        <v>128</v>
      </c>
      <c r="BM387" s="21" t="s">
        <v>2727</v>
      </c>
    </row>
    <row r="388" spans="2:65" s="1" customFormat="1" ht="16.5" customHeight="1">
      <c r="B388" s="149"/>
      <c r="C388" s="150" t="s">
        <v>69</v>
      </c>
      <c r="D388" s="150" t="s">
        <v>131</v>
      </c>
      <c r="E388" s="151" t="s">
        <v>2728</v>
      </c>
      <c r="F388" s="152" t="s">
        <v>2729</v>
      </c>
      <c r="G388" s="153" t="s">
        <v>2042</v>
      </c>
      <c r="H388" s="154">
        <v>6</v>
      </c>
      <c r="I388" s="155"/>
      <c r="J388" s="155">
        <f t="shared" si="120"/>
        <v>0</v>
      </c>
      <c r="K388" s="152" t="s">
        <v>5</v>
      </c>
      <c r="L388" s="35"/>
      <c r="M388" s="156" t="s">
        <v>5</v>
      </c>
      <c r="N388" s="157" t="s">
        <v>40</v>
      </c>
      <c r="O388" s="158">
        <v>0</v>
      </c>
      <c r="P388" s="158">
        <f t="shared" si="121"/>
        <v>0</v>
      </c>
      <c r="Q388" s="158">
        <v>0</v>
      </c>
      <c r="R388" s="158">
        <f t="shared" si="122"/>
        <v>0</v>
      </c>
      <c r="S388" s="158">
        <v>0</v>
      </c>
      <c r="T388" s="159">
        <f t="shared" si="123"/>
        <v>0</v>
      </c>
      <c r="AR388" s="21" t="s">
        <v>128</v>
      </c>
      <c r="AT388" s="21" t="s">
        <v>131</v>
      </c>
      <c r="AU388" s="21" t="s">
        <v>77</v>
      </c>
      <c r="AY388" s="21" t="s">
        <v>129</v>
      </c>
      <c r="BE388" s="160">
        <f t="shared" si="124"/>
        <v>0</v>
      </c>
      <c r="BF388" s="160">
        <f t="shared" si="125"/>
        <v>0</v>
      </c>
      <c r="BG388" s="160">
        <f t="shared" si="126"/>
        <v>0</v>
      </c>
      <c r="BH388" s="160">
        <f t="shared" si="127"/>
        <v>0</v>
      </c>
      <c r="BI388" s="160">
        <f t="shared" si="128"/>
        <v>0</v>
      </c>
      <c r="BJ388" s="21" t="s">
        <v>77</v>
      </c>
      <c r="BK388" s="160">
        <f t="shared" si="129"/>
        <v>0</v>
      </c>
      <c r="BL388" s="21" t="s">
        <v>128</v>
      </c>
      <c r="BM388" s="21" t="s">
        <v>2730</v>
      </c>
    </row>
    <row r="389" spans="2:65" s="1" customFormat="1" ht="16.5" customHeight="1">
      <c r="B389" s="149"/>
      <c r="C389" s="150" t="s">
        <v>69</v>
      </c>
      <c r="D389" s="150" t="s">
        <v>131</v>
      </c>
      <c r="E389" s="151" t="s">
        <v>2731</v>
      </c>
      <c r="F389" s="152" t="s">
        <v>2732</v>
      </c>
      <c r="G389" s="153" t="s">
        <v>2042</v>
      </c>
      <c r="H389" s="154">
        <v>4</v>
      </c>
      <c r="I389" s="155"/>
      <c r="J389" s="155">
        <f t="shared" si="120"/>
        <v>0</v>
      </c>
      <c r="K389" s="152" t="s">
        <v>5</v>
      </c>
      <c r="L389" s="35"/>
      <c r="M389" s="156" t="s">
        <v>5</v>
      </c>
      <c r="N389" s="157" t="s">
        <v>40</v>
      </c>
      <c r="O389" s="158">
        <v>0</v>
      </c>
      <c r="P389" s="158">
        <f t="shared" si="121"/>
        <v>0</v>
      </c>
      <c r="Q389" s="158">
        <v>0</v>
      </c>
      <c r="R389" s="158">
        <f t="shared" si="122"/>
        <v>0</v>
      </c>
      <c r="S389" s="158">
        <v>0</v>
      </c>
      <c r="T389" s="159">
        <f t="shared" si="123"/>
        <v>0</v>
      </c>
      <c r="AR389" s="21" t="s">
        <v>128</v>
      </c>
      <c r="AT389" s="21" t="s">
        <v>131</v>
      </c>
      <c r="AU389" s="21" t="s">
        <v>77</v>
      </c>
      <c r="AY389" s="21" t="s">
        <v>129</v>
      </c>
      <c r="BE389" s="160">
        <f t="shared" si="124"/>
        <v>0</v>
      </c>
      <c r="BF389" s="160">
        <f t="shared" si="125"/>
        <v>0</v>
      </c>
      <c r="BG389" s="160">
        <f t="shared" si="126"/>
        <v>0</v>
      </c>
      <c r="BH389" s="160">
        <f t="shared" si="127"/>
        <v>0</v>
      </c>
      <c r="BI389" s="160">
        <f t="shared" si="128"/>
        <v>0</v>
      </c>
      <c r="BJ389" s="21" t="s">
        <v>77</v>
      </c>
      <c r="BK389" s="160">
        <f t="shared" si="129"/>
        <v>0</v>
      </c>
      <c r="BL389" s="21" t="s">
        <v>128</v>
      </c>
      <c r="BM389" s="21" t="s">
        <v>2733</v>
      </c>
    </row>
    <row r="390" spans="2:65" s="1" customFormat="1" ht="16.5" customHeight="1">
      <c r="B390" s="149"/>
      <c r="C390" s="150" t="s">
        <v>69</v>
      </c>
      <c r="D390" s="150" t="s">
        <v>131</v>
      </c>
      <c r="E390" s="151" t="s">
        <v>2578</v>
      </c>
      <c r="F390" s="152" t="s">
        <v>2579</v>
      </c>
      <c r="G390" s="153" t="s">
        <v>2042</v>
      </c>
      <c r="H390" s="154">
        <v>67</v>
      </c>
      <c r="I390" s="155"/>
      <c r="J390" s="155">
        <f t="shared" si="120"/>
        <v>0</v>
      </c>
      <c r="K390" s="152" t="s">
        <v>5</v>
      </c>
      <c r="L390" s="35"/>
      <c r="M390" s="156" t="s">
        <v>5</v>
      </c>
      <c r="N390" s="157" t="s">
        <v>40</v>
      </c>
      <c r="O390" s="158">
        <v>0</v>
      </c>
      <c r="P390" s="158">
        <f t="shared" si="121"/>
        <v>0</v>
      </c>
      <c r="Q390" s="158">
        <v>0</v>
      </c>
      <c r="R390" s="158">
        <f t="shared" si="122"/>
        <v>0</v>
      </c>
      <c r="S390" s="158">
        <v>0</v>
      </c>
      <c r="T390" s="159">
        <f t="shared" si="123"/>
        <v>0</v>
      </c>
      <c r="AR390" s="21" t="s">
        <v>128</v>
      </c>
      <c r="AT390" s="21" t="s">
        <v>131</v>
      </c>
      <c r="AU390" s="21" t="s">
        <v>77</v>
      </c>
      <c r="AY390" s="21" t="s">
        <v>129</v>
      </c>
      <c r="BE390" s="160">
        <f t="shared" si="124"/>
        <v>0</v>
      </c>
      <c r="BF390" s="160">
        <f t="shared" si="125"/>
        <v>0</v>
      </c>
      <c r="BG390" s="160">
        <f t="shared" si="126"/>
        <v>0</v>
      </c>
      <c r="BH390" s="160">
        <f t="shared" si="127"/>
        <v>0</v>
      </c>
      <c r="BI390" s="160">
        <f t="shared" si="128"/>
        <v>0</v>
      </c>
      <c r="BJ390" s="21" t="s">
        <v>77</v>
      </c>
      <c r="BK390" s="160">
        <f t="shared" si="129"/>
        <v>0</v>
      </c>
      <c r="BL390" s="21" t="s">
        <v>128</v>
      </c>
      <c r="BM390" s="21" t="s">
        <v>2734</v>
      </c>
    </row>
    <row r="391" spans="2:65" s="10" customFormat="1" ht="37.35" customHeight="1">
      <c r="B391" s="137"/>
      <c r="D391" s="138" t="s">
        <v>68</v>
      </c>
      <c r="E391" s="139" t="s">
        <v>2735</v>
      </c>
      <c r="F391" s="139" t="s">
        <v>2736</v>
      </c>
      <c r="J391" s="140">
        <f>BK391</f>
        <v>0</v>
      </c>
      <c r="L391" s="137"/>
      <c r="M391" s="141"/>
      <c r="N391" s="142"/>
      <c r="O391" s="142"/>
      <c r="P391" s="143">
        <f>SUM(P392:P424)</f>
        <v>0</v>
      </c>
      <c r="Q391" s="142"/>
      <c r="R391" s="143">
        <f>SUM(R392:R424)</f>
        <v>0</v>
      </c>
      <c r="S391" s="142"/>
      <c r="T391" s="144">
        <f>SUM(T392:T424)</f>
        <v>0</v>
      </c>
      <c r="AR391" s="138" t="s">
        <v>77</v>
      </c>
      <c r="AT391" s="145" t="s">
        <v>68</v>
      </c>
      <c r="AU391" s="145" t="s">
        <v>69</v>
      </c>
      <c r="AY391" s="138" t="s">
        <v>129</v>
      </c>
      <c r="BK391" s="146">
        <f>SUM(BK392:BK424)</f>
        <v>0</v>
      </c>
    </row>
    <row r="392" spans="2:65" s="1" customFormat="1" ht="25.5" customHeight="1">
      <c r="B392" s="149"/>
      <c r="C392" s="172" t="s">
        <v>69</v>
      </c>
      <c r="D392" s="172" t="s">
        <v>235</v>
      </c>
      <c r="E392" s="173" t="s">
        <v>2737</v>
      </c>
      <c r="F392" s="174" t="s">
        <v>2738</v>
      </c>
      <c r="G392" s="175" t="s">
        <v>2042</v>
      </c>
      <c r="H392" s="176">
        <v>2</v>
      </c>
      <c r="I392" s="177"/>
      <c r="J392" s="177">
        <f t="shared" ref="J392:J424" si="130">ROUND(I392*H392,2)</f>
        <v>0</v>
      </c>
      <c r="K392" s="174" t="s">
        <v>5</v>
      </c>
      <c r="L392" s="178"/>
      <c r="M392" s="179" t="s">
        <v>5</v>
      </c>
      <c r="N392" s="180" t="s">
        <v>40</v>
      </c>
      <c r="O392" s="158">
        <v>0</v>
      </c>
      <c r="P392" s="158">
        <f t="shared" ref="P392:P424" si="131">O392*H392</f>
        <v>0</v>
      </c>
      <c r="Q392" s="158">
        <v>0</v>
      </c>
      <c r="R392" s="158">
        <f t="shared" ref="R392:R424" si="132">Q392*H392</f>
        <v>0</v>
      </c>
      <c r="S392" s="158">
        <v>0</v>
      </c>
      <c r="T392" s="159">
        <f t="shared" ref="T392:T424" si="133">S392*H392</f>
        <v>0</v>
      </c>
      <c r="AR392" s="21" t="s">
        <v>221</v>
      </c>
      <c r="AT392" s="21" t="s">
        <v>235</v>
      </c>
      <c r="AU392" s="21" t="s">
        <v>77</v>
      </c>
      <c r="AY392" s="21" t="s">
        <v>129</v>
      </c>
      <c r="BE392" s="160">
        <f t="shared" ref="BE392:BE424" si="134">IF(N392="základní",J392,0)</f>
        <v>0</v>
      </c>
      <c r="BF392" s="160">
        <f t="shared" ref="BF392:BF424" si="135">IF(N392="snížená",J392,0)</f>
        <v>0</v>
      </c>
      <c r="BG392" s="160">
        <f t="shared" ref="BG392:BG424" si="136">IF(N392="zákl. přenesená",J392,0)</f>
        <v>0</v>
      </c>
      <c r="BH392" s="160">
        <f t="shared" ref="BH392:BH424" si="137">IF(N392="sníž. přenesená",J392,0)</f>
        <v>0</v>
      </c>
      <c r="BI392" s="160">
        <f t="shared" ref="BI392:BI424" si="138">IF(N392="nulová",J392,0)</f>
        <v>0</v>
      </c>
      <c r="BJ392" s="21" t="s">
        <v>77</v>
      </c>
      <c r="BK392" s="160">
        <f t="shared" ref="BK392:BK424" si="139">ROUND(I392*H392,2)</f>
        <v>0</v>
      </c>
      <c r="BL392" s="21" t="s">
        <v>128</v>
      </c>
      <c r="BM392" s="21" t="s">
        <v>2739</v>
      </c>
    </row>
    <row r="393" spans="2:65" s="1" customFormat="1" ht="25.5" customHeight="1">
      <c r="B393" s="149"/>
      <c r="C393" s="172" t="s">
        <v>69</v>
      </c>
      <c r="D393" s="172" t="s">
        <v>235</v>
      </c>
      <c r="E393" s="173" t="s">
        <v>2740</v>
      </c>
      <c r="F393" s="174" t="s">
        <v>2741</v>
      </c>
      <c r="G393" s="175" t="s">
        <v>2042</v>
      </c>
      <c r="H393" s="176">
        <v>2</v>
      </c>
      <c r="I393" s="177"/>
      <c r="J393" s="177">
        <f t="shared" si="130"/>
        <v>0</v>
      </c>
      <c r="K393" s="174" t="s">
        <v>5</v>
      </c>
      <c r="L393" s="178"/>
      <c r="M393" s="179" t="s">
        <v>5</v>
      </c>
      <c r="N393" s="180" t="s">
        <v>40</v>
      </c>
      <c r="O393" s="158">
        <v>0</v>
      </c>
      <c r="P393" s="158">
        <f t="shared" si="131"/>
        <v>0</v>
      </c>
      <c r="Q393" s="158">
        <v>0</v>
      </c>
      <c r="R393" s="158">
        <f t="shared" si="132"/>
        <v>0</v>
      </c>
      <c r="S393" s="158">
        <v>0</v>
      </c>
      <c r="T393" s="159">
        <f t="shared" si="133"/>
        <v>0</v>
      </c>
      <c r="AR393" s="21" t="s">
        <v>221</v>
      </c>
      <c r="AT393" s="21" t="s">
        <v>235</v>
      </c>
      <c r="AU393" s="21" t="s">
        <v>77</v>
      </c>
      <c r="AY393" s="21" t="s">
        <v>129</v>
      </c>
      <c r="BE393" s="160">
        <f t="shared" si="134"/>
        <v>0</v>
      </c>
      <c r="BF393" s="160">
        <f t="shared" si="135"/>
        <v>0</v>
      </c>
      <c r="BG393" s="160">
        <f t="shared" si="136"/>
        <v>0</v>
      </c>
      <c r="BH393" s="160">
        <f t="shared" si="137"/>
        <v>0</v>
      </c>
      <c r="BI393" s="160">
        <f t="shared" si="138"/>
        <v>0</v>
      </c>
      <c r="BJ393" s="21" t="s">
        <v>77</v>
      </c>
      <c r="BK393" s="160">
        <f t="shared" si="139"/>
        <v>0</v>
      </c>
      <c r="BL393" s="21" t="s">
        <v>128</v>
      </c>
      <c r="BM393" s="21" t="s">
        <v>2742</v>
      </c>
    </row>
    <row r="394" spans="2:65" s="1" customFormat="1" ht="16.5" customHeight="1">
      <c r="B394" s="149"/>
      <c r="C394" s="172" t="s">
        <v>69</v>
      </c>
      <c r="D394" s="172" t="s">
        <v>235</v>
      </c>
      <c r="E394" s="173" t="s">
        <v>2743</v>
      </c>
      <c r="F394" s="174" t="s">
        <v>2744</v>
      </c>
      <c r="G394" s="175" t="s">
        <v>2042</v>
      </c>
      <c r="H394" s="176">
        <v>4</v>
      </c>
      <c r="I394" s="177"/>
      <c r="J394" s="177">
        <f t="shared" si="130"/>
        <v>0</v>
      </c>
      <c r="K394" s="174" t="s">
        <v>5</v>
      </c>
      <c r="L394" s="178"/>
      <c r="M394" s="179" t="s">
        <v>5</v>
      </c>
      <c r="N394" s="180" t="s">
        <v>40</v>
      </c>
      <c r="O394" s="158">
        <v>0</v>
      </c>
      <c r="P394" s="158">
        <f t="shared" si="131"/>
        <v>0</v>
      </c>
      <c r="Q394" s="158">
        <v>0</v>
      </c>
      <c r="R394" s="158">
        <f t="shared" si="132"/>
        <v>0</v>
      </c>
      <c r="S394" s="158">
        <v>0</v>
      </c>
      <c r="T394" s="159">
        <f t="shared" si="133"/>
        <v>0</v>
      </c>
      <c r="AR394" s="21" t="s">
        <v>221</v>
      </c>
      <c r="AT394" s="21" t="s">
        <v>235</v>
      </c>
      <c r="AU394" s="21" t="s">
        <v>77</v>
      </c>
      <c r="AY394" s="21" t="s">
        <v>129</v>
      </c>
      <c r="BE394" s="160">
        <f t="shared" si="134"/>
        <v>0</v>
      </c>
      <c r="BF394" s="160">
        <f t="shared" si="135"/>
        <v>0</v>
      </c>
      <c r="BG394" s="160">
        <f t="shared" si="136"/>
        <v>0</v>
      </c>
      <c r="BH394" s="160">
        <f t="shared" si="137"/>
        <v>0</v>
      </c>
      <c r="BI394" s="160">
        <f t="shared" si="138"/>
        <v>0</v>
      </c>
      <c r="BJ394" s="21" t="s">
        <v>77</v>
      </c>
      <c r="BK394" s="160">
        <f t="shared" si="139"/>
        <v>0</v>
      </c>
      <c r="BL394" s="21" t="s">
        <v>128</v>
      </c>
      <c r="BM394" s="21" t="s">
        <v>2745</v>
      </c>
    </row>
    <row r="395" spans="2:65" s="1" customFormat="1" ht="16.5" customHeight="1">
      <c r="B395" s="149"/>
      <c r="C395" s="172" t="s">
        <v>69</v>
      </c>
      <c r="D395" s="172" t="s">
        <v>235</v>
      </c>
      <c r="E395" s="173" t="s">
        <v>2746</v>
      </c>
      <c r="F395" s="174" t="s">
        <v>2747</v>
      </c>
      <c r="G395" s="175" t="s">
        <v>2042</v>
      </c>
      <c r="H395" s="176">
        <v>4</v>
      </c>
      <c r="I395" s="177"/>
      <c r="J395" s="177">
        <f t="shared" si="130"/>
        <v>0</v>
      </c>
      <c r="K395" s="174" t="s">
        <v>5</v>
      </c>
      <c r="L395" s="178"/>
      <c r="M395" s="179" t="s">
        <v>5</v>
      </c>
      <c r="N395" s="180" t="s">
        <v>40</v>
      </c>
      <c r="O395" s="158">
        <v>0</v>
      </c>
      <c r="P395" s="158">
        <f t="shared" si="131"/>
        <v>0</v>
      </c>
      <c r="Q395" s="158">
        <v>0</v>
      </c>
      <c r="R395" s="158">
        <f t="shared" si="132"/>
        <v>0</v>
      </c>
      <c r="S395" s="158">
        <v>0</v>
      </c>
      <c r="T395" s="159">
        <f t="shared" si="133"/>
        <v>0</v>
      </c>
      <c r="AR395" s="21" t="s">
        <v>221</v>
      </c>
      <c r="AT395" s="21" t="s">
        <v>235</v>
      </c>
      <c r="AU395" s="21" t="s">
        <v>77</v>
      </c>
      <c r="AY395" s="21" t="s">
        <v>129</v>
      </c>
      <c r="BE395" s="160">
        <f t="shared" si="134"/>
        <v>0</v>
      </c>
      <c r="BF395" s="160">
        <f t="shared" si="135"/>
        <v>0</v>
      </c>
      <c r="BG395" s="160">
        <f t="shared" si="136"/>
        <v>0</v>
      </c>
      <c r="BH395" s="160">
        <f t="shared" si="137"/>
        <v>0</v>
      </c>
      <c r="BI395" s="160">
        <f t="shared" si="138"/>
        <v>0</v>
      </c>
      <c r="BJ395" s="21" t="s">
        <v>77</v>
      </c>
      <c r="BK395" s="160">
        <f t="shared" si="139"/>
        <v>0</v>
      </c>
      <c r="BL395" s="21" t="s">
        <v>128</v>
      </c>
      <c r="BM395" s="21" t="s">
        <v>2748</v>
      </c>
    </row>
    <row r="396" spans="2:65" s="1" customFormat="1" ht="16.5" customHeight="1">
      <c r="B396" s="149"/>
      <c r="C396" s="172" t="s">
        <v>69</v>
      </c>
      <c r="D396" s="172" t="s">
        <v>235</v>
      </c>
      <c r="E396" s="173" t="s">
        <v>2749</v>
      </c>
      <c r="F396" s="174" t="s">
        <v>2750</v>
      </c>
      <c r="G396" s="175" t="s">
        <v>2042</v>
      </c>
      <c r="H396" s="176">
        <v>4</v>
      </c>
      <c r="I396" s="177"/>
      <c r="J396" s="177">
        <f t="shared" si="130"/>
        <v>0</v>
      </c>
      <c r="K396" s="174" t="s">
        <v>5</v>
      </c>
      <c r="L396" s="178"/>
      <c r="M396" s="179" t="s">
        <v>5</v>
      </c>
      <c r="N396" s="180" t="s">
        <v>40</v>
      </c>
      <c r="O396" s="158">
        <v>0</v>
      </c>
      <c r="P396" s="158">
        <f t="shared" si="131"/>
        <v>0</v>
      </c>
      <c r="Q396" s="158">
        <v>0</v>
      </c>
      <c r="R396" s="158">
        <f t="shared" si="132"/>
        <v>0</v>
      </c>
      <c r="S396" s="158">
        <v>0</v>
      </c>
      <c r="T396" s="159">
        <f t="shared" si="133"/>
        <v>0</v>
      </c>
      <c r="AR396" s="21" t="s">
        <v>221</v>
      </c>
      <c r="AT396" s="21" t="s">
        <v>235</v>
      </c>
      <c r="AU396" s="21" t="s">
        <v>77</v>
      </c>
      <c r="AY396" s="21" t="s">
        <v>129</v>
      </c>
      <c r="BE396" s="160">
        <f t="shared" si="134"/>
        <v>0</v>
      </c>
      <c r="BF396" s="160">
        <f t="shared" si="135"/>
        <v>0</v>
      </c>
      <c r="BG396" s="160">
        <f t="shared" si="136"/>
        <v>0</v>
      </c>
      <c r="BH396" s="160">
        <f t="shared" si="137"/>
        <v>0</v>
      </c>
      <c r="BI396" s="160">
        <f t="shared" si="138"/>
        <v>0</v>
      </c>
      <c r="BJ396" s="21" t="s">
        <v>77</v>
      </c>
      <c r="BK396" s="160">
        <f t="shared" si="139"/>
        <v>0</v>
      </c>
      <c r="BL396" s="21" t="s">
        <v>128</v>
      </c>
      <c r="BM396" s="21" t="s">
        <v>2751</v>
      </c>
    </row>
    <row r="397" spans="2:65" s="1" customFormat="1" ht="16.5" customHeight="1">
      <c r="B397" s="149"/>
      <c r="C397" s="172" t="s">
        <v>69</v>
      </c>
      <c r="D397" s="172" t="s">
        <v>235</v>
      </c>
      <c r="E397" s="173" t="s">
        <v>2752</v>
      </c>
      <c r="F397" s="174" t="s">
        <v>2753</v>
      </c>
      <c r="G397" s="175" t="s">
        <v>2042</v>
      </c>
      <c r="H397" s="176">
        <v>22</v>
      </c>
      <c r="I397" s="177"/>
      <c r="J397" s="177">
        <f t="shared" si="130"/>
        <v>0</v>
      </c>
      <c r="K397" s="174" t="s">
        <v>5</v>
      </c>
      <c r="L397" s="178"/>
      <c r="M397" s="179" t="s">
        <v>5</v>
      </c>
      <c r="N397" s="180" t="s">
        <v>40</v>
      </c>
      <c r="O397" s="158">
        <v>0</v>
      </c>
      <c r="P397" s="158">
        <f t="shared" si="131"/>
        <v>0</v>
      </c>
      <c r="Q397" s="158">
        <v>0</v>
      </c>
      <c r="R397" s="158">
        <f t="shared" si="132"/>
        <v>0</v>
      </c>
      <c r="S397" s="158">
        <v>0</v>
      </c>
      <c r="T397" s="159">
        <f t="shared" si="133"/>
        <v>0</v>
      </c>
      <c r="AR397" s="21" t="s">
        <v>221</v>
      </c>
      <c r="AT397" s="21" t="s">
        <v>235</v>
      </c>
      <c r="AU397" s="21" t="s">
        <v>77</v>
      </c>
      <c r="AY397" s="21" t="s">
        <v>129</v>
      </c>
      <c r="BE397" s="160">
        <f t="shared" si="134"/>
        <v>0</v>
      </c>
      <c r="BF397" s="160">
        <f t="shared" si="135"/>
        <v>0</v>
      </c>
      <c r="BG397" s="160">
        <f t="shared" si="136"/>
        <v>0</v>
      </c>
      <c r="BH397" s="160">
        <f t="shared" si="137"/>
        <v>0</v>
      </c>
      <c r="BI397" s="160">
        <f t="shared" si="138"/>
        <v>0</v>
      </c>
      <c r="BJ397" s="21" t="s">
        <v>77</v>
      </c>
      <c r="BK397" s="160">
        <f t="shared" si="139"/>
        <v>0</v>
      </c>
      <c r="BL397" s="21" t="s">
        <v>128</v>
      </c>
      <c r="BM397" s="21" t="s">
        <v>2754</v>
      </c>
    </row>
    <row r="398" spans="2:65" s="1" customFormat="1" ht="16.5" customHeight="1">
      <c r="B398" s="149"/>
      <c r="C398" s="172" t="s">
        <v>69</v>
      </c>
      <c r="D398" s="172" t="s">
        <v>235</v>
      </c>
      <c r="E398" s="173" t="s">
        <v>2755</v>
      </c>
      <c r="F398" s="174" t="s">
        <v>2756</v>
      </c>
      <c r="G398" s="175" t="s">
        <v>2042</v>
      </c>
      <c r="H398" s="176">
        <v>32</v>
      </c>
      <c r="I398" s="177"/>
      <c r="J398" s="177">
        <f t="shared" si="130"/>
        <v>0</v>
      </c>
      <c r="K398" s="174" t="s">
        <v>5</v>
      </c>
      <c r="L398" s="178"/>
      <c r="M398" s="179" t="s">
        <v>5</v>
      </c>
      <c r="N398" s="180" t="s">
        <v>40</v>
      </c>
      <c r="O398" s="158">
        <v>0</v>
      </c>
      <c r="P398" s="158">
        <f t="shared" si="131"/>
        <v>0</v>
      </c>
      <c r="Q398" s="158">
        <v>0</v>
      </c>
      <c r="R398" s="158">
        <f t="shared" si="132"/>
        <v>0</v>
      </c>
      <c r="S398" s="158">
        <v>0</v>
      </c>
      <c r="T398" s="159">
        <f t="shared" si="133"/>
        <v>0</v>
      </c>
      <c r="AR398" s="21" t="s">
        <v>221</v>
      </c>
      <c r="AT398" s="21" t="s">
        <v>235</v>
      </c>
      <c r="AU398" s="21" t="s">
        <v>77</v>
      </c>
      <c r="AY398" s="21" t="s">
        <v>129</v>
      </c>
      <c r="BE398" s="160">
        <f t="shared" si="134"/>
        <v>0</v>
      </c>
      <c r="BF398" s="160">
        <f t="shared" si="135"/>
        <v>0</v>
      </c>
      <c r="BG398" s="160">
        <f t="shared" si="136"/>
        <v>0</v>
      </c>
      <c r="BH398" s="160">
        <f t="shared" si="137"/>
        <v>0</v>
      </c>
      <c r="BI398" s="160">
        <f t="shared" si="138"/>
        <v>0</v>
      </c>
      <c r="BJ398" s="21" t="s">
        <v>77</v>
      </c>
      <c r="BK398" s="160">
        <f t="shared" si="139"/>
        <v>0</v>
      </c>
      <c r="BL398" s="21" t="s">
        <v>128</v>
      </c>
      <c r="BM398" s="21" t="s">
        <v>2757</v>
      </c>
    </row>
    <row r="399" spans="2:65" s="1" customFormat="1" ht="16.5" customHeight="1">
      <c r="B399" s="149"/>
      <c r="C399" s="172" t="s">
        <v>69</v>
      </c>
      <c r="D399" s="172" t="s">
        <v>235</v>
      </c>
      <c r="E399" s="173" t="s">
        <v>2758</v>
      </c>
      <c r="F399" s="174" t="s">
        <v>2759</v>
      </c>
      <c r="G399" s="175" t="s">
        <v>2042</v>
      </c>
      <c r="H399" s="176">
        <v>4</v>
      </c>
      <c r="I399" s="177"/>
      <c r="J399" s="177">
        <f t="shared" si="130"/>
        <v>0</v>
      </c>
      <c r="K399" s="174" t="s">
        <v>5</v>
      </c>
      <c r="L399" s="178"/>
      <c r="M399" s="179" t="s">
        <v>5</v>
      </c>
      <c r="N399" s="180" t="s">
        <v>40</v>
      </c>
      <c r="O399" s="158">
        <v>0</v>
      </c>
      <c r="P399" s="158">
        <f t="shared" si="131"/>
        <v>0</v>
      </c>
      <c r="Q399" s="158">
        <v>0</v>
      </c>
      <c r="R399" s="158">
        <f t="shared" si="132"/>
        <v>0</v>
      </c>
      <c r="S399" s="158">
        <v>0</v>
      </c>
      <c r="T399" s="159">
        <f t="shared" si="133"/>
        <v>0</v>
      </c>
      <c r="AR399" s="21" t="s">
        <v>221</v>
      </c>
      <c r="AT399" s="21" t="s">
        <v>235</v>
      </c>
      <c r="AU399" s="21" t="s">
        <v>77</v>
      </c>
      <c r="AY399" s="21" t="s">
        <v>129</v>
      </c>
      <c r="BE399" s="160">
        <f t="shared" si="134"/>
        <v>0</v>
      </c>
      <c r="BF399" s="160">
        <f t="shared" si="135"/>
        <v>0</v>
      </c>
      <c r="BG399" s="160">
        <f t="shared" si="136"/>
        <v>0</v>
      </c>
      <c r="BH399" s="160">
        <f t="shared" si="137"/>
        <v>0</v>
      </c>
      <c r="BI399" s="160">
        <f t="shared" si="138"/>
        <v>0</v>
      </c>
      <c r="BJ399" s="21" t="s">
        <v>77</v>
      </c>
      <c r="BK399" s="160">
        <f t="shared" si="139"/>
        <v>0</v>
      </c>
      <c r="BL399" s="21" t="s">
        <v>128</v>
      </c>
      <c r="BM399" s="21" t="s">
        <v>2760</v>
      </c>
    </row>
    <row r="400" spans="2:65" s="1" customFormat="1" ht="16.5" customHeight="1">
      <c r="B400" s="149"/>
      <c r="C400" s="172" t="s">
        <v>69</v>
      </c>
      <c r="D400" s="172" t="s">
        <v>235</v>
      </c>
      <c r="E400" s="173" t="s">
        <v>2761</v>
      </c>
      <c r="F400" s="174" t="s">
        <v>2762</v>
      </c>
      <c r="G400" s="175" t="s">
        <v>2042</v>
      </c>
      <c r="H400" s="176">
        <v>4</v>
      </c>
      <c r="I400" s="177"/>
      <c r="J400" s="177">
        <f t="shared" si="130"/>
        <v>0</v>
      </c>
      <c r="K400" s="174" t="s">
        <v>5</v>
      </c>
      <c r="L400" s="178"/>
      <c r="M400" s="179" t="s">
        <v>5</v>
      </c>
      <c r="N400" s="180" t="s">
        <v>40</v>
      </c>
      <c r="O400" s="158">
        <v>0</v>
      </c>
      <c r="P400" s="158">
        <f t="shared" si="131"/>
        <v>0</v>
      </c>
      <c r="Q400" s="158">
        <v>0</v>
      </c>
      <c r="R400" s="158">
        <f t="shared" si="132"/>
        <v>0</v>
      </c>
      <c r="S400" s="158">
        <v>0</v>
      </c>
      <c r="T400" s="159">
        <f t="shared" si="133"/>
        <v>0</v>
      </c>
      <c r="AR400" s="21" t="s">
        <v>221</v>
      </c>
      <c r="AT400" s="21" t="s">
        <v>235</v>
      </c>
      <c r="AU400" s="21" t="s">
        <v>77</v>
      </c>
      <c r="AY400" s="21" t="s">
        <v>129</v>
      </c>
      <c r="BE400" s="160">
        <f t="shared" si="134"/>
        <v>0</v>
      </c>
      <c r="BF400" s="160">
        <f t="shared" si="135"/>
        <v>0</v>
      </c>
      <c r="BG400" s="160">
        <f t="shared" si="136"/>
        <v>0</v>
      </c>
      <c r="BH400" s="160">
        <f t="shared" si="137"/>
        <v>0</v>
      </c>
      <c r="BI400" s="160">
        <f t="shared" si="138"/>
        <v>0</v>
      </c>
      <c r="BJ400" s="21" t="s">
        <v>77</v>
      </c>
      <c r="BK400" s="160">
        <f t="shared" si="139"/>
        <v>0</v>
      </c>
      <c r="BL400" s="21" t="s">
        <v>128</v>
      </c>
      <c r="BM400" s="21" t="s">
        <v>2763</v>
      </c>
    </row>
    <row r="401" spans="2:65" s="1" customFormat="1" ht="25.5" customHeight="1">
      <c r="B401" s="149"/>
      <c r="C401" s="172" t="s">
        <v>69</v>
      </c>
      <c r="D401" s="172" t="s">
        <v>235</v>
      </c>
      <c r="E401" s="173" t="s">
        <v>2764</v>
      </c>
      <c r="F401" s="174" t="s">
        <v>2765</v>
      </c>
      <c r="G401" s="175" t="s">
        <v>2042</v>
      </c>
      <c r="H401" s="176">
        <v>4</v>
      </c>
      <c r="I401" s="177"/>
      <c r="J401" s="177">
        <f t="shared" si="130"/>
        <v>0</v>
      </c>
      <c r="K401" s="174" t="s">
        <v>5</v>
      </c>
      <c r="L401" s="178"/>
      <c r="M401" s="179" t="s">
        <v>5</v>
      </c>
      <c r="N401" s="180" t="s">
        <v>40</v>
      </c>
      <c r="O401" s="158">
        <v>0</v>
      </c>
      <c r="P401" s="158">
        <f t="shared" si="131"/>
        <v>0</v>
      </c>
      <c r="Q401" s="158">
        <v>0</v>
      </c>
      <c r="R401" s="158">
        <f t="shared" si="132"/>
        <v>0</v>
      </c>
      <c r="S401" s="158">
        <v>0</v>
      </c>
      <c r="T401" s="159">
        <f t="shared" si="133"/>
        <v>0</v>
      </c>
      <c r="AR401" s="21" t="s">
        <v>221</v>
      </c>
      <c r="AT401" s="21" t="s">
        <v>235</v>
      </c>
      <c r="AU401" s="21" t="s">
        <v>77</v>
      </c>
      <c r="AY401" s="21" t="s">
        <v>129</v>
      </c>
      <c r="BE401" s="160">
        <f t="shared" si="134"/>
        <v>0</v>
      </c>
      <c r="BF401" s="160">
        <f t="shared" si="135"/>
        <v>0</v>
      </c>
      <c r="BG401" s="160">
        <f t="shared" si="136"/>
        <v>0</v>
      </c>
      <c r="BH401" s="160">
        <f t="shared" si="137"/>
        <v>0</v>
      </c>
      <c r="BI401" s="160">
        <f t="shared" si="138"/>
        <v>0</v>
      </c>
      <c r="BJ401" s="21" t="s">
        <v>77</v>
      </c>
      <c r="BK401" s="160">
        <f t="shared" si="139"/>
        <v>0</v>
      </c>
      <c r="BL401" s="21" t="s">
        <v>128</v>
      </c>
      <c r="BM401" s="21" t="s">
        <v>2766</v>
      </c>
    </row>
    <row r="402" spans="2:65" s="1" customFormat="1" ht="16.5" customHeight="1">
      <c r="B402" s="149"/>
      <c r="C402" s="172" t="s">
        <v>69</v>
      </c>
      <c r="D402" s="172" t="s">
        <v>235</v>
      </c>
      <c r="E402" s="173" t="s">
        <v>2767</v>
      </c>
      <c r="F402" s="174" t="s">
        <v>2768</v>
      </c>
      <c r="G402" s="175" t="s">
        <v>2042</v>
      </c>
      <c r="H402" s="176">
        <v>3</v>
      </c>
      <c r="I402" s="177"/>
      <c r="J402" s="177">
        <f t="shared" si="130"/>
        <v>0</v>
      </c>
      <c r="K402" s="174" t="s">
        <v>5</v>
      </c>
      <c r="L402" s="178"/>
      <c r="M402" s="179" t="s">
        <v>5</v>
      </c>
      <c r="N402" s="180" t="s">
        <v>40</v>
      </c>
      <c r="O402" s="158">
        <v>0</v>
      </c>
      <c r="P402" s="158">
        <f t="shared" si="131"/>
        <v>0</v>
      </c>
      <c r="Q402" s="158">
        <v>0</v>
      </c>
      <c r="R402" s="158">
        <f t="shared" si="132"/>
        <v>0</v>
      </c>
      <c r="S402" s="158">
        <v>0</v>
      </c>
      <c r="T402" s="159">
        <f t="shared" si="133"/>
        <v>0</v>
      </c>
      <c r="AR402" s="21" t="s">
        <v>221</v>
      </c>
      <c r="AT402" s="21" t="s">
        <v>235</v>
      </c>
      <c r="AU402" s="21" t="s">
        <v>77</v>
      </c>
      <c r="AY402" s="21" t="s">
        <v>129</v>
      </c>
      <c r="BE402" s="160">
        <f t="shared" si="134"/>
        <v>0</v>
      </c>
      <c r="BF402" s="160">
        <f t="shared" si="135"/>
        <v>0</v>
      </c>
      <c r="BG402" s="160">
        <f t="shared" si="136"/>
        <v>0</v>
      </c>
      <c r="BH402" s="160">
        <f t="shared" si="137"/>
        <v>0</v>
      </c>
      <c r="BI402" s="160">
        <f t="shared" si="138"/>
        <v>0</v>
      </c>
      <c r="BJ402" s="21" t="s">
        <v>77</v>
      </c>
      <c r="BK402" s="160">
        <f t="shared" si="139"/>
        <v>0</v>
      </c>
      <c r="BL402" s="21" t="s">
        <v>128</v>
      </c>
      <c r="BM402" s="21" t="s">
        <v>2769</v>
      </c>
    </row>
    <row r="403" spans="2:65" s="1" customFormat="1" ht="16.5" customHeight="1">
      <c r="B403" s="149"/>
      <c r="C403" s="172" t="s">
        <v>69</v>
      </c>
      <c r="D403" s="172" t="s">
        <v>235</v>
      </c>
      <c r="E403" s="173" t="s">
        <v>2770</v>
      </c>
      <c r="F403" s="174" t="s">
        <v>2771</v>
      </c>
      <c r="G403" s="175" t="s">
        <v>317</v>
      </c>
      <c r="H403" s="176">
        <v>64</v>
      </c>
      <c r="I403" s="177"/>
      <c r="J403" s="177">
        <f t="shared" si="130"/>
        <v>0</v>
      </c>
      <c r="K403" s="174" t="s">
        <v>5</v>
      </c>
      <c r="L403" s="178"/>
      <c r="M403" s="179" t="s">
        <v>5</v>
      </c>
      <c r="N403" s="180" t="s">
        <v>40</v>
      </c>
      <c r="O403" s="158">
        <v>0</v>
      </c>
      <c r="P403" s="158">
        <f t="shared" si="131"/>
        <v>0</v>
      </c>
      <c r="Q403" s="158">
        <v>0</v>
      </c>
      <c r="R403" s="158">
        <f t="shared" si="132"/>
        <v>0</v>
      </c>
      <c r="S403" s="158">
        <v>0</v>
      </c>
      <c r="T403" s="159">
        <f t="shared" si="133"/>
        <v>0</v>
      </c>
      <c r="AR403" s="21" t="s">
        <v>221</v>
      </c>
      <c r="AT403" s="21" t="s">
        <v>235</v>
      </c>
      <c r="AU403" s="21" t="s">
        <v>77</v>
      </c>
      <c r="AY403" s="21" t="s">
        <v>129</v>
      </c>
      <c r="BE403" s="160">
        <f t="shared" si="134"/>
        <v>0</v>
      </c>
      <c r="BF403" s="160">
        <f t="shared" si="135"/>
        <v>0</v>
      </c>
      <c r="BG403" s="160">
        <f t="shared" si="136"/>
        <v>0</v>
      </c>
      <c r="BH403" s="160">
        <f t="shared" si="137"/>
        <v>0</v>
      </c>
      <c r="BI403" s="160">
        <f t="shared" si="138"/>
        <v>0</v>
      </c>
      <c r="BJ403" s="21" t="s">
        <v>77</v>
      </c>
      <c r="BK403" s="160">
        <f t="shared" si="139"/>
        <v>0</v>
      </c>
      <c r="BL403" s="21" t="s">
        <v>128</v>
      </c>
      <c r="BM403" s="21" t="s">
        <v>2772</v>
      </c>
    </row>
    <row r="404" spans="2:65" s="1" customFormat="1" ht="16.5" customHeight="1">
      <c r="B404" s="149"/>
      <c r="C404" s="172" t="s">
        <v>69</v>
      </c>
      <c r="D404" s="172" t="s">
        <v>235</v>
      </c>
      <c r="E404" s="173" t="s">
        <v>2773</v>
      </c>
      <c r="F404" s="174" t="s">
        <v>2774</v>
      </c>
      <c r="G404" s="175" t="s">
        <v>317</v>
      </c>
      <c r="H404" s="176">
        <v>47</v>
      </c>
      <c r="I404" s="177"/>
      <c r="J404" s="177">
        <f t="shared" si="130"/>
        <v>0</v>
      </c>
      <c r="K404" s="174" t="s">
        <v>5</v>
      </c>
      <c r="L404" s="178"/>
      <c r="M404" s="179" t="s">
        <v>5</v>
      </c>
      <c r="N404" s="180" t="s">
        <v>40</v>
      </c>
      <c r="O404" s="158">
        <v>0</v>
      </c>
      <c r="P404" s="158">
        <f t="shared" si="131"/>
        <v>0</v>
      </c>
      <c r="Q404" s="158">
        <v>0</v>
      </c>
      <c r="R404" s="158">
        <f t="shared" si="132"/>
        <v>0</v>
      </c>
      <c r="S404" s="158">
        <v>0</v>
      </c>
      <c r="T404" s="159">
        <f t="shared" si="133"/>
        <v>0</v>
      </c>
      <c r="AR404" s="21" t="s">
        <v>221</v>
      </c>
      <c r="AT404" s="21" t="s">
        <v>235</v>
      </c>
      <c r="AU404" s="21" t="s">
        <v>77</v>
      </c>
      <c r="AY404" s="21" t="s">
        <v>129</v>
      </c>
      <c r="BE404" s="160">
        <f t="shared" si="134"/>
        <v>0</v>
      </c>
      <c r="BF404" s="160">
        <f t="shared" si="135"/>
        <v>0</v>
      </c>
      <c r="BG404" s="160">
        <f t="shared" si="136"/>
        <v>0</v>
      </c>
      <c r="BH404" s="160">
        <f t="shared" si="137"/>
        <v>0</v>
      </c>
      <c r="BI404" s="160">
        <f t="shared" si="138"/>
        <v>0</v>
      </c>
      <c r="BJ404" s="21" t="s">
        <v>77</v>
      </c>
      <c r="BK404" s="160">
        <f t="shared" si="139"/>
        <v>0</v>
      </c>
      <c r="BL404" s="21" t="s">
        <v>128</v>
      </c>
      <c r="BM404" s="21" t="s">
        <v>2775</v>
      </c>
    </row>
    <row r="405" spans="2:65" s="1" customFormat="1" ht="16.5" customHeight="1">
      <c r="B405" s="149"/>
      <c r="C405" s="172" t="s">
        <v>69</v>
      </c>
      <c r="D405" s="172" t="s">
        <v>235</v>
      </c>
      <c r="E405" s="173" t="s">
        <v>2776</v>
      </c>
      <c r="F405" s="174" t="s">
        <v>2777</v>
      </c>
      <c r="G405" s="175" t="s">
        <v>317</v>
      </c>
      <c r="H405" s="176">
        <v>86</v>
      </c>
      <c r="I405" s="177"/>
      <c r="J405" s="177">
        <f t="shared" si="130"/>
        <v>0</v>
      </c>
      <c r="K405" s="174" t="s">
        <v>5</v>
      </c>
      <c r="L405" s="178"/>
      <c r="M405" s="179" t="s">
        <v>5</v>
      </c>
      <c r="N405" s="180" t="s">
        <v>40</v>
      </c>
      <c r="O405" s="158">
        <v>0</v>
      </c>
      <c r="P405" s="158">
        <f t="shared" si="131"/>
        <v>0</v>
      </c>
      <c r="Q405" s="158">
        <v>0</v>
      </c>
      <c r="R405" s="158">
        <f t="shared" si="132"/>
        <v>0</v>
      </c>
      <c r="S405" s="158">
        <v>0</v>
      </c>
      <c r="T405" s="159">
        <f t="shared" si="133"/>
        <v>0</v>
      </c>
      <c r="AR405" s="21" t="s">
        <v>221</v>
      </c>
      <c r="AT405" s="21" t="s">
        <v>235</v>
      </c>
      <c r="AU405" s="21" t="s">
        <v>77</v>
      </c>
      <c r="AY405" s="21" t="s">
        <v>129</v>
      </c>
      <c r="BE405" s="160">
        <f t="shared" si="134"/>
        <v>0</v>
      </c>
      <c r="BF405" s="160">
        <f t="shared" si="135"/>
        <v>0</v>
      </c>
      <c r="BG405" s="160">
        <f t="shared" si="136"/>
        <v>0</v>
      </c>
      <c r="BH405" s="160">
        <f t="shared" si="137"/>
        <v>0</v>
      </c>
      <c r="BI405" s="160">
        <f t="shared" si="138"/>
        <v>0</v>
      </c>
      <c r="BJ405" s="21" t="s">
        <v>77</v>
      </c>
      <c r="BK405" s="160">
        <f t="shared" si="139"/>
        <v>0</v>
      </c>
      <c r="BL405" s="21" t="s">
        <v>128</v>
      </c>
      <c r="BM405" s="21" t="s">
        <v>2778</v>
      </c>
    </row>
    <row r="406" spans="2:65" s="1" customFormat="1" ht="25.5" customHeight="1">
      <c r="B406" s="149"/>
      <c r="C406" s="172" t="s">
        <v>69</v>
      </c>
      <c r="D406" s="172" t="s">
        <v>235</v>
      </c>
      <c r="E406" s="173" t="s">
        <v>2779</v>
      </c>
      <c r="F406" s="174" t="s">
        <v>2780</v>
      </c>
      <c r="G406" s="175" t="s">
        <v>317</v>
      </c>
      <c r="H406" s="176">
        <v>35</v>
      </c>
      <c r="I406" s="177"/>
      <c r="J406" s="177">
        <f t="shared" si="130"/>
        <v>0</v>
      </c>
      <c r="K406" s="174" t="s">
        <v>5</v>
      </c>
      <c r="L406" s="178"/>
      <c r="M406" s="179" t="s">
        <v>5</v>
      </c>
      <c r="N406" s="180" t="s">
        <v>40</v>
      </c>
      <c r="O406" s="158">
        <v>0</v>
      </c>
      <c r="P406" s="158">
        <f t="shared" si="131"/>
        <v>0</v>
      </c>
      <c r="Q406" s="158">
        <v>0</v>
      </c>
      <c r="R406" s="158">
        <f t="shared" si="132"/>
        <v>0</v>
      </c>
      <c r="S406" s="158">
        <v>0</v>
      </c>
      <c r="T406" s="159">
        <f t="shared" si="133"/>
        <v>0</v>
      </c>
      <c r="AR406" s="21" t="s">
        <v>221</v>
      </c>
      <c r="AT406" s="21" t="s">
        <v>235</v>
      </c>
      <c r="AU406" s="21" t="s">
        <v>77</v>
      </c>
      <c r="AY406" s="21" t="s">
        <v>129</v>
      </c>
      <c r="BE406" s="160">
        <f t="shared" si="134"/>
        <v>0</v>
      </c>
      <c r="BF406" s="160">
        <f t="shared" si="135"/>
        <v>0</v>
      </c>
      <c r="BG406" s="160">
        <f t="shared" si="136"/>
        <v>0</v>
      </c>
      <c r="BH406" s="160">
        <f t="shared" si="137"/>
        <v>0</v>
      </c>
      <c r="BI406" s="160">
        <f t="shared" si="138"/>
        <v>0</v>
      </c>
      <c r="BJ406" s="21" t="s">
        <v>77</v>
      </c>
      <c r="BK406" s="160">
        <f t="shared" si="139"/>
        <v>0</v>
      </c>
      <c r="BL406" s="21" t="s">
        <v>128</v>
      </c>
      <c r="BM406" s="21" t="s">
        <v>2781</v>
      </c>
    </row>
    <row r="407" spans="2:65" s="1" customFormat="1" ht="25.5" customHeight="1">
      <c r="B407" s="149"/>
      <c r="C407" s="172" t="s">
        <v>69</v>
      </c>
      <c r="D407" s="172" t="s">
        <v>235</v>
      </c>
      <c r="E407" s="173" t="s">
        <v>2782</v>
      </c>
      <c r="F407" s="174" t="s">
        <v>2783</v>
      </c>
      <c r="G407" s="175" t="s">
        <v>317</v>
      </c>
      <c r="H407" s="176">
        <v>21</v>
      </c>
      <c r="I407" s="177"/>
      <c r="J407" s="177">
        <f t="shared" si="130"/>
        <v>0</v>
      </c>
      <c r="K407" s="174" t="s">
        <v>5</v>
      </c>
      <c r="L407" s="178"/>
      <c r="M407" s="179" t="s">
        <v>5</v>
      </c>
      <c r="N407" s="180" t="s">
        <v>40</v>
      </c>
      <c r="O407" s="158">
        <v>0</v>
      </c>
      <c r="P407" s="158">
        <f t="shared" si="131"/>
        <v>0</v>
      </c>
      <c r="Q407" s="158">
        <v>0</v>
      </c>
      <c r="R407" s="158">
        <f t="shared" si="132"/>
        <v>0</v>
      </c>
      <c r="S407" s="158">
        <v>0</v>
      </c>
      <c r="T407" s="159">
        <f t="shared" si="133"/>
        <v>0</v>
      </c>
      <c r="AR407" s="21" t="s">
        <v>221</v>
      </c>
      <c r="AT407" s="21" t="s">
        <v>235</v>
      </c>
      <c r="AU407" s="21" t="s">
        <v>77</v>
      </c>
      <c r="AY407" s="21" t="s">
        <v>129</v>
      </c>
      <c r="BE407" s="160">
        <f t="shared" si="134"/>
        <v>0</v>
      </c>
      <c r="BF407" s="160">
        <f t="shared" si="135"/>
        <v>0</v>
      </c>
      <c r="BG407" s="160">
        <f t="shared" si="136"/>
        <v>0</v>
      </c>
      <c r="BH407" s="160">
        <f t="shared" si="137"/>
        <v>0</v>
      </c>
      <c r="BI407" s="160">
        <f t="shared" si="138"/>
        <v>0</v>
      </c>
      <c r="BJ407" s="21" t="s">
        <v>77</v>
      </c>
      <c r="BK407" s="160">
        <f t="shared" si="139"/>
        <v>0</v>
      </c>
      <c r="BL407" s="21" t="s">
        <v>128</v>
      </c>
      <c r="BM407" s="21" t="s">
        <v>2784</v>
      </c>
    </row>
    <row r="408" spans="2:65" s="1" customFormat="1" ht="16.5" customHeight="1">
      <c r="B408" s="149"/>
      <c r="C408" s="172" t="s">
        <v>69</v>
      </c>
      <c r="D408" s="172" t="s">
        <v>235</v>
      </c>
      <c r="E408" s="173" t="s">
        <v>2785</v>
      </c>
      <c r="F408" s="174" t="s">
        <v>2786</v>
      </c>
      <c r="G408" s="175" t="s">
        <v>2042</v>
      </c>
      <c r="H408" s="176">
        <v>13</v>
      </c>
      <c r="I408" s="177"/>
      <c r="J408" s="177">
        <f t="shared" si="130"/>
        <v>0</v>
      </c>
      <c r="K408" s="174" t="s">
        <v>5</v>
      </c>
      <c r="L408" s="178"/>
      <c r="M408" s="179" t="s">
        <v>5</v>
      </c>
      <c r="N408" s="180" t="s">
        <v>40</v>
      </c>
      <c r="O408" s="158">
        <v>0</v>
      </c>
      <c r="P408" s="158">
        <f t="shared" si="131"/>
        <v>0</v>
      </c>
      <c r="Q408" s="158">
        <v>0</v>
      </c>
      <c r="R408" s="158">
        <f t="shared" si="132"/>
        <v>0</v>
      </c>
      <c r="S408" s="158">
        <v>0</v>
      </c>
      <c r="T408" s="159">
        <f t="shared" si="133"/>
        <v>0</v>
      </c>
      <c r="AR408" s="21" t="s">
        <v>221</v>
      </c>
      <c r="AT408" s="21" t="s">
        <v>235</v>
      </c>
      <c r="AU408" s="21" t="s">
        <v>77</v>
      </c>
      <c r="AY408" s="21" t="s">
        <v>129</v>
      </c>
      <c r="BE408" s="160">
        <f t="shared" si="134"/>
        <v>0</v>
      </c>
      <c r="BF408" s="160">
        <f t="shared" si="135"/>
        <v>0</v>
      </c>
      <c r="BG408" s="160">
        <f t="shared" si="136"/>
        <v>0</v>
      </c>
      <c r="BH408" s="160">
        <f t="shared" si="137"/>
        <v>0</v>
      </c>
      <c r="BI408" s="160">
        <f t="shared" si="138"/>
        <v>0</v>
      </c>
      <c r="BJ408" s="21" t="s">
        <v>77</v>
      </c>
      <c r="BK408" s="160">
        <f t="shared" si="139"/>
        <v>0</v>
      </c>
      <c r="BL408" s="21" t="s">
        <v>128</v>
      </c>
      <c r="BM408" s="21" t="s">
        <v>2787</v>
      </c>
    </row>
    <row r="409" spans="2:65" s="1" customFormat="1" ht="16.5" customHeight="1">
      <c r="B409" s="149"/>
      <c r="C409" s="172" t="s">
        <v>69</v>
      </c>
      <c r="D409" s="172" t="s">
        <v>235</v>
      </c>
      <c r="E409" s="173" t="s">
        <v>2788</v>
      </c>
      <c r="F409" s="174" t="s">
        <v>2789</v>
      </c>
      <c r="G409" s="175" t="s">
        <v>2042</v>
      </c>
      <c r="H409" s="176">
        <v>4</v>
      </c>
      <c r="I409" s="177"/>
      <c r="J409" s="177">
        <f t="shared" si="130"/>
        <v>0</v>
      </c>
      <c r="K409" s="174" t="s">
        <v>5</v>
      </c>
      <c r="L409" s="178"/>
      <c r="M409" s="179" t="s">
        <v>5</v>
      </c>
      <c r="N409" s="180" t="s">
        <v>40</v>
      </c>
      <c r="O409" s="158">
        <v>0</v>
      </c>
      <c r="P409" s="158">
        <f t="shared" si="131"/>
        <v>0</v>
      </c>
      <c r="Q409" s="158">
        <v>0</v>
      </c>
      <c r="R409" s="158">
        <f t="shared" si="132"/>
        <v>0</v>
      </c>
      <c r="S409" s="158">
        <v>0</v>
      </c>
      <c r="T409" s="159">
        <f t="shared" si="133"/>
        <v>0</v>
      </c>
      <c r="AR409" s="21" t="s">
        <v>221</v>
      </c>
      <c r="AT409" s="21" t="s">
        <v>235</v>
      </c>
      <c r="AU409" s="21" t="s">
        <v>77</v>
      </c>
      <c r="AY409" s="21" t="s">
        <v>129</v>
      </c>
      <c r="BE409" s="160">
        <f t="shared" si="134"/>
        <v>0</v>
      </c>
      <c r="BF409" s="160">
        <f t="shared" si="135"/>
        <v>0</v>
      </c>
      <c r="BG409" s="160">
        <f t="shared" si="136"/>
        <v>0</v>
      </c>
      <c r="BH409" s="160">
        <f t="shared" si="137"/>
        <v>0</v>
      </c>
      <c r="BI409" s="160">
        <f t="shared" si="138"/>
        <v>0</v>
      </c>
      <c r="BJ409" s="21" t="s">
        <v>77</v>
      </c>
      <c r="BK409" s="160">
        <f t="shared" si="139"/>
        <v>0</v>
      </c>
      <c r="BL409" s="21" t="s">
        <v>128</v>
      </c>
      <c r="BM409" s="21" t="s">
        <v>2790</v>
      </c>
    </row>
    <row r="410" spans="2:65" s="1" customFormat="1" ht="16.5" customHeight="1">
      <c r="B410" s="149"/>
      <c r="C410" s="172" t="s">
        <v>69</v>
      </c>
      <c r="D410" s="172" t="s">
        <v>235</v>
      </c>
      <c r="E410" s="173" t="s">
        <v>2791</v>
      </c>
      <c r="F410" s="174" t="s">
        <v>2792</v>
      </c>
      <c r="G410" s="175" t="s">
        <v>2042</v>
      </c>
      <c r="H410" s="176">
        <v>4</v>
      </c>
      <c r="I410" s="177"/>
      <c r="J410" s="177">
        <f t="shared" si="130"/>
        <v>0</v>
      </c>
      <c r="K410" s="174" t="s">
        <v>5</v>
      </c>
      <c r="L410" s="178"/>
      <c r="M410" s="179" t="s">
        <v>5</v>
      </c>
      <c r="N410" s="180" t="s">
        <v>40</v>
      </c>
      <c r="O410" s="158">
        <v>0</v>
      </c>
      <c r="P410" s="158">
        <f t="shared" si="131"/>
        <v>0</v>
      </c>
      <c r="Q410" s="158">
        <v>0</v>
      </c>
      <c r="R410" s="158">
        <f t="shared" si="132"/>
        <v>0</v>
      </c>
      <c r="S410" s="158">
        <v>0</v>
      </c>
      <c r="T410" s="159">
        <f t="shared" si="133"/>
        <v>0</v>
      </c>
      <c r="AR410" s="21" t="s">
        <v>221</v>
      </c>
      <c r="AT410" s="21" t="s">
        <v>235</v>
      </c>
      <c r="AU410" s="21" t="s">
        <v>77</v>
      </c>
      <c r="AY410" s="21" t="s">
        <v>129</v>
      </c>
      <c r="BE410" s="160">
        <f t="shared" si="134"/>
        <v>0</v>
      </c>
      <c r="BF410" s="160">
        <f t="shared" si="135"/>
        <v>0</v>
      </c>
      <c r="BG410" s="160">
        <f t="shared" si="136"/>
        <v>0</v>
      </c>
      <c r="BH410" s="160">
        <f t="shared" si="137"/>
        <v>0</v>
      </c>
      <c r="BI410" s="160">
        <f t="shared" si="138"/>
        <v>0</v>
      </c>
      <c r="BJ410" s="21" t="s">
        <v>77</v>
      </c>
      <c r="BK410" s="160">
        <f t="shared" si="139"/>
        <v>0</v>
      </c>
      <c r="BL410" s="21" t="s">
        <v>128</v>
      </c>
      <c r="BM410" s="21" t="s">
        <v>2793</v>
      </c>
    </row>
    <row r="411" spans="2:65" s="1" customFormat="1" ht="16.5" customHeight="1">
      <c r="B411" s="149"/>
      <c r="C411" s="172" t="s">
        <v>69</v>
      </c>
      <c r="D411" s="172" t="s">
        <v>235</v>
      </c>
      <c r="E411" s="173" t="s">
        <v>2794</v>
      </c>
      <c r="F411" s="174" t="s">
        <v>2795</v>
      </c>
      <c r="G411" s="175" t="s">
        <v>2042</v>
      </c>
      <c r="H411" s="176">
        <v>41</v>
      </c>
      <c r="I411" s="177"/>
      <c r="J411" s="177">
        <f t="shared" si="130"/>
        <v>0</v>
      </c>
      <c r="K411" s="174" t="s">
        <v>5</v>
      </c>
      <c r="L411" s="178"/>
      <c r="M411" s="179" t="s">
        <v>5</v>
      </c>
      <c r="N411" s="180" t="s">
        <v>40</v>
      </c>
      <c r="O411" s="158">
        <v>0</v>
      </c>
      <c r="P411" s="158">
        <f t="shared" si="131"/>
        <v>0</v>
      </c>
      <c r="Q411" s="158">
        <v>0</v>
      </c>
      <c r="R411" s="158">
        <f t="shared" si="132"/>
        <v>0</v>
      </c>
      <c r="S411" s="158">
        <v>0</v>
      </c>
      <c r="T411" s="159">
        <f t="shared" si="133"/>
        <v>0</v>
      </c>
      <c r="AR411" s="21" t="s">
        <v>221</v>
      </c>
      <c r="AT411" s="21" t="s">
        <v>235</v>
      </c>
      <c r="AU411" s="21" t="s">
        <v>77</v>
      </c>
      <c r="AY411" s="21" t="s">
        <v>129</v>
      </c>
      <c r="BE411" s="160">
        <f t="shared" si="134"/>
        <v>0</v>
      </c>
      <c r="BF411" s="160">
        <f t="shared" si="135"/>
        <v>0</v>
      </c>
      <c r="BG411" s="160">
        <f t="shared" si="136"/>
        <v>0</v>
      </c>
      <c r="BH411" s="160">
        <f t="shared" si="137"/>
        <v>0</v>
      </c>
      <c r="BI411" s="160">
        <f t="shared" si="138"/>
        <v>0</v>
      </c>
      <c r="BJ411" s="21" t="s">
        <v>77</v>
      </c>
      <c r="BK411" s="160">
        <f t="shared" si="139"/>
        <v>0</v>
      </c>
      <c r="BL411" s="21" t="s">
        <v>128</v>
      </c>
      <c r="BM411" s="21" t="s">
        <v>2796</v>
      </c>
    </row>
    <row r="412" spans="2:65" s="1" customFormat="1" ht="16.5" customHeight="1">
      <c r="B412" s="149"/>
      <c r="C412" s="172" t="s">
        <v>69</v>
      </c>
      <c r="D412" s="172" t="s">
        <v>235</v>
      </c>
      <c r="E412" s="173" t="s">
        <v>2797</v>
      </c>
      <c r="F412" s="174" t="s">
        <v>2798</v>
      </c>
      <c r="G412" s="175" t="s">
        <v>2042</v>
      </c>
      <c r="H412" s="176">
        <v>4</v>
      </c>
      <c r="I412" s="177"/>
      <c r="J412" s="177">
        <f t="shared" si="130"/>
        <v>0</v>
      </c>
      <c r="K412" s="174" t="s">
        <v>5</v>
      </c>
      <c r="L412" s="178"/>
      <c r="M412" s="179" t="s">
        <v>5</v>
      </c>
      <c r="N412" s="180" t="s">
        <v>40</v>
      </c>
      <c r="O412" s="158">
        <v>0</v>
      </c>
      <c r="P412" s="158">
        <f t="shared" si="131"/>
        <v>0</v>
      </c>
      <c r="Q412" s="158">
        <v>0</v>
      </c>
      <c r="R412" s="158">
        <f t="shared" si="132"/>
        <v>0</v>
      </c>
      <c r="S412" s="158">
        <v>0</v>
      </c>
      <c r="T412" s="159">
        <f t="shared" si="133"/>
        <v>0</v>
      </c>
      <c r="AR412" s="21" t="s">
        <v>221</v>
      </c>
      <c r="AT412" s="21" t="s">
        <v>235</v>
      </c>
      <c r="AU412" s="21" t="s">
        <v>77</v>
      </c>
      <c r="AY412" s="21" t="s">
        <v>129</v>
      </c>
      <c r="BE412" s="160">
        <f t="shared" si="134"/>
        <v>0</v>
      </c>
      <c r="BF412" s="160">
        <f t="shared" si="135"/>
        <v>0</v>
      </c>
      <c r="BG412" s="160">
        <f t="shared" si="136"/>
        <v>0</v>
      </c>
      <c r="BH412" s="160">
        <f t="shared" si="137"/>
        <v>0</v>
      </c>
      <c r="BI412" s="160">
        <f t="shared" si="138"/>
        <v>0</v>
      </c>
      <c r="BJ412" s="21" t="s">
        <v>77</v>
      </c>
      <c r="BK412" s="160">
        <f t="shared" si="139"/>
        <v>0</v>
      </c>
      <c r="BL412" s="21" t="s">
        <v>128</v>
      </c>
      <c r="BM412" s="21" t="s">
        <v>2799</v>
      </c>
    </row>
    <row r="413" spans="2:65" s="1" customFormat="1" ht="16.5" customHeight="1">
      <c r="B413" s="149"/>
      <c r="C413" s="172" t="s">
        <v>69</v>
      </c>
      <c r="D413" s="172" t="s">
        <v>235</v>
      </c>
      <c r="E413" s="173" t="s">
        <v>2800</v>
      </c>
      <c r="F413" s="174" t="s">
        <v>2801</v>
      </c>
      <c r="G413" s="175" t="s">
        <v>2042</v>
      </c>
      <c r="H413" s="176">
        <v>2</v>
      </c>
      <c r="I413" s="177"/>
      <c r="J413" s="177">
        <f t="shared" si="130"/>
        <v>0</v>
      </c>
      <c r="K413" s="174" t="s">
        <v>5</v>
      </c>
      <c r="L413" s="178"/>
      <c r="M413" s="179" t="s">
        <v>5</v>
      </c>
      <c r="N413" s="180" t="s">
        <v>40</v>
      </c>
      <c r="O413" s="158">
        <v>0</v>
      </c>
      <c r="P413" s="158">
        <f t="shared" si="131"/>
        <v>0</v>
      </c>
      <c r="Q413" s="158">
        <v>0</v>
      </c>
      <c r="R413" s="158">
        <f t="shared" si="132"/>
        <v>0</v>
      </c>
      <c r="S413" s="158">
        <v>0</v>
      </c>
      <c r="T413" s="159">
        <f t="shared" si="133"/>
        <v>0</v>
      </c>
      <c r="AR413" s="21" t="s">
        <v>221</v>
      </c>
      <c r="AT413" s="21" t="s">
        <v>235</v>
      </c>
      <c r="AU413" s="21" t="s">
        <v>77</v>
      </c>
      <c r="AY413" s="21" t="s">
        <v>129</v>
      </c>
      <c r="BE413" s="160">
        <f t="shared" si="134"/>
        <v>0</v>
      </c>
      <c r="BF413" s="160">
        <f t="shared" si="135"/>
        <v>0</v>
      </c>
      <c r="BG413" s="160">
        <f t="shared" si="136"/>
        <v>0</v>
      </c>
      <c r="BH413" s="160">
        <f t="shared" si="137"/>
        <v>0</v>
      </c>
      <c r="BI413" s="160">
        <f t="shared" si="138"/>
        <v>0</v>
      </c>
      <c r="BJ413" s="21" t="s">
        <v>77</v>
      </c>
      <c r="BK413" s="160">
        <f t="shared" si="139"/>
        <v>0</v>
      </c>
      <c r="BL413" s="21" t="s">
        <v>128</v>
      </c>
      <c r="BM413" s="21" t="s">
        <v>2802</v>
      </c>
    </row>
    <row r="414" spans="2:65" s="1" customFormat="1" ht="25.5" customHeight="1">
      <c r="B414" s="149"/>
      <c r="C414" s="172" t="s">
        <v>69</v>
      </c>
      <c r="D414" s="172" t="s">
        <v>235</v>
      </c>
      <c r="E414" s="173" t="s">
        <v>2803</v>
      </c>
      <c r="F414" s="174" t="s">
        <v>2804</v>
      </c>
      <c r="G414" s="175" t="s">
        <v>2042</v>
      </c>
      <c r="H414" s="176">
        <v>2</v>
      </c>
      <c r="I414" s="177"/>
      <c r="J414" s="177">
        <f t="shared" si="130"/>
        <v>0</v>
      </c>
      <c r="K414" s="174" t="s">
        <v>5</v>
      </c>
      <c r="L414" s="178"/>
      <c r="M414" s="179" t="s">
        <v>5</v>
      </c>
      <c r="N414" s="180" t="s">
        <v>40</v>
      </c>
      <c r="O414" s="158">
        <v>0</v>
      </c>
      <c r="P414" s="158">
        <f t="shared" si="131"/>
        <v>0</v>
      </c>
      <c r="Q414" s="158">
        <v>0</v>
      </c>
      <c r="R414" s="158">
        <f t="shared" si="132"/>
        <v>0</v>
      </c>
      <c r="S414" s="158">
        <v>0</v>
      </c>
      <c r="T414" s="159">
        <f t="shared" si="133"/>
        <v>0</v>
      </c>
      <c r="AR414" s="21" t="s">
        <v>221</v>
      </c>
      <c r="AT414" s="21" t="s">
        <v>235</v>
      </c>
      <c r="AU414" s="21" t="s">
        <v>77</v>
      </c>
      <c r="AY414" s="21" t="s">
        <v>129</v>
      </c>
      <c r="BE414" s="160">
        <f t="shared" si="134"/>
        <v>0</v>
      </c>
      <c r="BF414" s="160">
        <f t="shared" si="135"/>
        <v>0</v>
      </c>
      <c r="BG414" s="160">
        <f t="shared" si="136"/>
        <v>0</v>
      </c>
      <c r="BH414" s="160">
        <f t="shared" si="137"/>
        <v>0</v>
      </c>
      <c r="BI414" s="160">
        <f t="shared" si="138"/>
        <v>0</v>
      </c>
      <c r="BJ414" s="21" t="s">
        <v>77</v>
      </c>
      <c r="BK414" s="160">
        <f t="shared" si="139"/>
        <v>0</v>
      </c>
      <c r="BL414" s="21" t="s">
        <v>128</v>
      </c>
      <c r="BM414" s="21" t="s">
        <v>2805</v>
      </c>
    </row>
    <row r="415" spans="2:65" s="1" customFormat="1" ht="16.5" customHeight="1">
      <c r="B415" s="149"/>
      <c r="C415" s="150" t="s">
        <v>69</v>
      </c>
      <c r="D415" s="150" t="s">
        <v>131</v>
      </c>
      <c r="E415" s="151" t="s">
        <v>2806</v>
      </c>
      <c r="F415" s="152" t="s">
        <v>2807</v>
      </c>
      <c r="G415" s="153" t="s">
        <v>317</v>
      </c>
      <c r="H415" s="154">
        <v>86</v>
      </c>
      <c r="I415" s="155"/>
      <c r="J415" s="155">
        <f t="shared" si="130"/>
        <v>0</v>
      </c>
      <c r="K415" s="152" t="s">
        <v>188</v>
      </c>
      <c r="L415" s="35"/>
      <c r="M415" s="156" t="s">
        <v>5</v>
      </c>
      <c r="N415" s="157" t="s">
        <v>40</v>
      </c>
      <c r="O415" s="158">
        <v>0</v>
      </c>
      <c r="P415" s="158">
        <f t="shared" si="131"/>
        <v>0</v>
      </c>
      <c r="Q415" s="158">
        <v>0</v>
      </c>
      <c r="R415" s="158">
        <f t="shared" si="132"/>
        <v>0</v>
      </c>
      <c r="S415" s="158">
        <v>0</v>
      </c>
      <c r="T415" s="159">
        <f t="shared" si="133"/>
        <v>0</v>
      </c>
      <c r="AR415" s="21" t="s">
        <v>128</v>
      </c>
      <c r="AT415" s="21" t="s">
        <v>131</v>
      </c>
      <c r="AU415" s="21" t="s">
        <v>77</v>
      </c>
      <c r="AY415" s="21" t="s">
        <v>129</v>
      </c>
      <c r="BE415" s="160">
        <f t="shared" si="134"/>
        <v>0</v>
      </c>
      <c r="BF415" s="160">
        <f t="shared" si="135"/>
        <v>0</v>
      </c>
      <c r="BG415" s="160">
        <f t="shared" si="136"/>
        <v>0</v>
      </c>
      <c r="BH415" s="160">
        <f t="shared" si="137"/>
        <v>0</v>
      </c>
      <c r="BI415" s="160">
        <f t="shared" si="138"/>
        <v>0</v>
      </c>
      <c r="BJ415" s="21" t="s">
        <v>77</v>
      </c>
      <c r="BK415" s="160">
        <f t="shared" si="139"/>
        <v>0</v>
      </c>
      <c r="BL415" s="21" t="s">
        <v>128</v>
      </c>
      <c r="BM415" s="21" t="s">
        <v>2808</v>
      </c>
    </row>
    <row r="416" spans="2:65" s="1" customFormat="1" ht="16.5" customHeight="1">
      <c r="B416" s="149"/>
      <c r="C416" s="150" t="s">
        <v>69</v>
      </c>
      <c r="D416" s="150" t="s">
        <v>131</v>
      </c>
      <c r="E416" s="151" t="s">
        <v>2809</v>
      </c>
      <c r="F416" s="152" t="s">
        <v>2810</v>
      </c>
      <c r="G416" s="153" t="s">
        <v>317</v>
      </c>
      <c r="H416" s="154">
        <v>47</v>
      </c>
      <c r="I416" s="155"/>
      <c r="J416" s="155">
        <f t="shared" si="130"/>
        <v>0</v>
      </c>
      <c r="K416" s="152" t="s">
        <v>188</v>
      </c>
      <c r="L416" s="35"/>
      <c r="M416" s="156" t="s">
        <v>5</v>
      </c>
      <c r="N416" s="157" t="s">
        <v>40</v>
      </c>
      <c r="O416" s="158">
        <v>0</v>
      </c>
      <c r="P416" s="158">
        <f t="shared" si="131"/>
        <v>0</v>
      </c>
      <c r="Q416" s="158">
        <v>0</v>
      </c>
      <c r="R416" s="158">
        <f t="shared" si="132"/>
        <v>0</v>
      </c>
      <c r="S416" s="158">
        <v>0</v>
      </c>
      <c r="T416" s="159">
        <f t="shared" si="133"/>
        <v>0</v>
      </c>
      <c r="AR416" s="21" t="s">
        <v>128</v>
      </c>
      <c r="AT416" s="21" t="s">
        <v>131</v>
      </c>
      <c r="AU416" s="21" t="s">
        <v>77</v>
      </c>
      <c r="AY416" s="21" t="s">
        <v>129</v>
      </c>
      <c r="BE416" s="160">
        <f t="shared" si="134"/>
        <v>0</v>
      </c>
      <c r="BF416" s="160">
        <f t="shared" si="135"/>
        <v>0</v>
      </c>
      <c r="BG416" s="160">
        <f t="shared" si="136"/>
        <v>0</v>
      </c>
      <c r="BH416" s="160">
        <f t="shared" si="137"/>
        <v>0</v>
      </c>
      <c r="BI416" s="160">
        <f t="shared" si="138"/>
        <v>0</v>
      </c>
      <c r="BJ416" s="21" t="s">
        <v>77</v>
      </c>
      <c r="BK416" s="160">
        <f t="shared" si="139"/>
        <v>0</v>
      </c>
      <c r="BL416" s="21" t="s">
        <v>128</v>
      </c>
      <c r="BM416" s="21" t="s">
        <v>2811</v>
      </c>
    </row>
    <row r="417" spans="2:65" s="1" customFormat="1" ht="16.5" customHeight="1">
      <c r="B417" s="149"/>
      <c r="C417" s="150" t="s">
        <v>69</v>
      </c>
      <c r="D417" s="150" t="s">
        <v>131</v>
      </c>
      <c r="E417" s="151" t="s">
        <v>2812</v>
      </c>
      <c r="F417" s="152" t="s">
        <v>2813</v>
      </c>
      <c r="G417" s="153" t="s">
        <v>317</v>
      </c>
      <c r="H417" s="154">
        <v>110</v>
      </c>
      <c r="I417" s="155"/>
      <c r="J417" s="155">
        <f t="shared" si="130"/>
        <v>0</v>
      </c>
      <c r="K417" s="152" t="s">
        <v>188</v>
      </c>
      <c r="L417" s="35"/>
      <c r="M417" s="156" t="s">
        <v>5</v>
      </c>
      <c r="N417" s="157" t="s">
        <v>40</v>
      </c>
      <c r="O417" s="158">
        <v>0</v>
      </c>
      <c r="P417" s="158">
        <f t="shared" si="131"/>
        <v>0</v>
      </c>
      <c r="Q417" s="158">
        <v>0</v>
      </c>
      <c r="R417" s="158">
        <f t="shared" si="132"/>
        <v>0</v>
      </c>
      <c r="S417" s="158">
        <v>0</v>
      </c>
      <c r="T417" s="159">
        <f t="shared" si="133"/>
        <v>0</v>
      </c>
      <c r="AR417" s="21" t="s">
        <v>128</v>
      </c>
      <c r="AT417" s="21" t="s">
        <v>131</v>
      </c>
      <c r="AU417" s="21" t="s">
        <v>77</v>
      </c>
      <c r="AY417" s="21" t="s">
        <v>129</v>
      </c>
      <c r="BE417" s="160">
        <f t="shared" si="134"/>
        <v>0</v>
      </c>
      <c r="BF417" s="160">
        <f t="shared" si="135"/>
        <v>0</v>
      </c>
      <c r="BG417" s="160">
        <f t="shared" si="136"/>
        <v>0</v>
      </c>
      <c r="BH417" s="160">
        <f t="shared" si="137"/>
        <v>0</v>
      </c>
      <c r="BI417" s="160">
        <f t="shared" si="138"/>
        <v>0</v>
      </c>
      <c r="BJ417" s="21" t="s">
        <v>77</v>
      </c>
      <c r="BK417" s="160">
        <f t="shared" si="139"/>
        <v>0</v>
      </c>
      <c r="BL417" s="21" t="s">
        <v>128</v>
      </c>
      <c r="BM417" s="21" t="s">
        <v>2814</v>
      </c>
    </row>
    <row r="418" spans="2:65" s="1" customFormat="1" ht="16.5" customHeight="1">
      <c r="B418" s="149"/>
      <c r="C418" s="150" t="s">
        <v>69</v>
      </c>
      <c r="D418" s="150" t="s">
        <v>131</v>
      </c>
      <c r="E418" s="151" t="s">
        <v>2815</v>
      </c>
      <c r="F418" s="152" t="s">
        <v>2816</v>
      </c>
      <c r="G418" s="153" t="s">
        <v>2042</v>
      </c>
      <c r="H418" s="154">
        <v>4</v>
      </c>
      <c r="I418" s="155"/>
      <c r="J418" s="155">
        <f t="shared" si="130"/>
        <v>0</v>
      </c>
      <c r="K418" s="152" t="s">
        <v>5</v>
      </c>
      <c r="L418" s="35"/>
      <c r="M418" s="156" t="s">
        <v>5</v>
      </c>
      <c r="N418" s="157" t="s">
        <v>40</v>
      </c>
      <c r="O418" s="158">
        <v>0</v>
      </c>
      <c r="P418" s="158">
        <f t="shared" si="131"/>
        <v>0</v>
      </c>
      <c r="Q418" s="158">
        <v>0</v>
      </c>
      <c r="R418" s="158">
        <f t="shared" si="132"/>
        <v>0</v>
      </c>
      <c r="S418" s="158">
        <v>0</v>
      </c>
      <c r="T418" s="159">
        <f t="shared" si="133"/>
        <v>0</v>
      </c>
      <c r="AR418" s="21" t="s">
        <v>128</v>
      </c>
      <c r="AT418" s="21" t="s">
        <v>131</v>
      </c>
      <c r="AU418" s="21" t="s">
        <v>77</v>
      </c>
      <c r="AY418" s="21" t="s">
        <v>129</v>
      </c>
      <c r="BE418" s="160">
        <f t="shared" si="134"/>
        <v>0</v>
      </c>
      <c r="BF418" s="160">
        <f t="shared" si="135"/>
        <v>0</v>
      </c>
      <c r="BG418" s="160">
        <f t="shared" si="136"/>
        <v>0</v>
      </c>
      <c r="BH418" s="160">
        <f t="shared" si="137"/>
        <v>0</v>
      </c>
      <c r="BI418" s="160">
        <f t="shared" si="138"/>
        <v>0</v>
      </c>
      <c r="BJ418" s="21" t="s">
        <v>77</v>
      </c>
      <c r="BK418" s="160">
        <f t="shared" si="139"/>
        <v>0</v>
      </c>
      <c r="BL418" s="21" t="s">
        <v>128</v>
      </c>
      <c r="BM418" s="21" t="s">
        <v>2817</v>
      </c>
    </row>
    <row r="419" spans="2:65" s="1" customFormat="1" ht="16.5" customHeight="1">
      <c r="B419" s="149"/>
      <c r="C419" s="150" t="s">
        <v>69</v>
      </c>
      <c r="D419" s="150" t="s">
        <v>131</v>
      </c>
      <c r="E419" s="151" t="s">
        <v>2818</v>
      </c>
      <c r="F419" s="152" t="s">
        <v>2819</v>
      </c>
      <c r="G419" s="153" t="s">
        <v>2042</v>
      </c>
      <c r="H419" s="154">
        <v>77</v>
      </c>
      <c r="I419" s="155"/>
      <c r="J419" s="155">
        <f t="shared" si="130"/>
        <v>0</v>
      </c>
      <c r="K419" s="152" t="s">
        <v>5</v>
      </c>
      <c r="L419" s="35"/>
      <c r="M419" s="156" t="s">
        <v>5</v>
      </c>
      <c r="N419" s="157" t="s">
        <v>40</v>
      </c>
      <c r="O419" s="158">
        <v>0</v>
      </c>
      <c r="P419" s="158">
        <f t="shared" si="131"/>
        <v>0</v>
      </c>
      <c r="Q419" s="158">
        <v>0</v>
      </c>
      <c r="R419" s="158">
        <f t="shared" si="132"/>
        <v>0</v>
      </c>
      <c r="S419" s="158">
        <v>0</v>
      </c>
      <c r="T419" s="159">
        <f t="shared" si="133"/>
        <v>0</v>
      </c>
      <c r="AR419" s="21" t="s">
        <v>128</v>
      </c>
      <c r="AT419" s="21" t="s">
        <v>131</v>
      </c>
      <c r="AU419" s="21" t="s">
        <v>77</v>
      </c>
      <c r="AY419" s="21" t="s">
        <v>129</v>
      </c>
      <c r="BE419" s="160">
        <f t="shared" si="134"/>
        <v>0</v>
      </c>
      <c r="BF419" s="160">
        <f t="shared" si="135"/>
        <v>0</v>
      </c>
      <c r="BG419" s="160">
        <f t="shared" si="136"/>
        <v>0</v>
      </c>
      <c r="BH419" s="160">
        <f t="shared" si="137"/>
        <v>0</v>
      </c>
      <c r="BI419" s="160">
        <f t="shared" si="138"/>
        <v>0</v>
      </c>
      <c r="BJ419" s="21" t="s">
        <v>77</v>
      </c>
      <c r="BK419" s="160">
        <f t="shared" si="139"/>
        <v>0</v>
      </c>
      <c r="BL419" s="21" t="s">
        <v>128</v>
      </c>
      <c r="BM419" s="21" t="s">
        <v>2820</v>
      </c>
    </row>
    <row r="420" spans="2:65" s="1" customFormat="1" ht="16.5" customHeight="1">
      <c r="B420" s="149"/>
      <c r="C420" s="150" t="s">
        <v>69</v>
      </c>
      <c r="D420" s="150" t="s">
        <v>131</v>
      </c>
      <c r="E420" s="151" t="s">
        <v>2821</v>
      </c>
      <c r="F420" s="152" t="s">
        <v>2822</v>
      </c>
      <c r="G420" s="153" t="s">
        <v>2042</v>
      </c>
      <c r="H420" s="154">
        <v>4</v>
      </c>
      <c r="I420" s="155"/>
      <c r="J420" s="155">
        <f t="shared" si="130"/>
        <v>0</v>
      </c>
      <c r="K420" s="152" t="s">
        <v>5</v>
      </c>
      <c r="L420" s="35"/>
      <c r="M420" s="156" t="s">
        <v>5</v>
      </c>
      <c r="N420" s="157" t="s">
        <v>40</v>
      </c>
      <c r="O420" s="158">
        <v>0</v>
      </c>
      <c r="P420" s="158">
        <f t="shared" si="131"/>
        <v>0</v>
      </c>
      <c r="Q420" s="158">
        <v>0</v>
      </c>
      <c r="R420" s="158">
        <f t="shared" si="132"/>
        <v>0</v>
      </c>
      <c r="S420" s="158">
        <v>0</v>
      </c>
      <c r="T420" s="159">
        <f t="shared" si="133"/>
        <v>0</v>
      </c>
      <c r="AR420" s="21" t="s">
        <v>128</v>
      </c>
      <c r="AT420" s="21" t="s">
        <v>131</v>
      </c>
      <c r="AU420" s="21" t="s">
        <v>77</v>
      </c>
      <c r="AY420" s="21" t="s">
        <v>129</v>
      </c>
      <c r="BE420" s="160">
        <f t="shared" si="134"/>
        <v>0</v>
      </c>
      <c r="BF420" s="160">
        <f t="shared" si="135"/>
        <v>0</v>
      </c>
      <c r="BG420" s="160">
        <f t="shared" si="136"/>
        <v>0</v>
      </c>
      <c r="BH420" s="160">
        <f t="shared" si="137"/>
        <v>0</v>
      </c>
      <c r="BI420" s="160">
        <f t="shared" si="138"/>
        <v>0</v>
      </c>
      <c r="BJ420" s="21" t="s">
        <v>77</v>
      </c>
      <c r="BK420" s="160">
        <f t="shared" si="139"/>
        <v>0</v>
      </c>
      <c r="BL420" s="21" t="s">
        <v>128</v>
      </c>
      <c r="BM420" s="21" t="s">
        <v>2823</v>
      </c>
    </row>
    <row r="421" spans="2:65" s="1" customFormat="1" ht="16.5" customHeight="1">
      <c r="B421" s="149"/>
      <c r="C421" s="150" t="s">
        <v>69</v>
      </c>
      <c r="D421" s="150" t="s">
        <v>131</v>
      </c>
      <c r="E421" s="151" t="s">
        <v>2824</v>
      </c>
      <c r="F421" s="152" t="s">
        <v>2825</v>
      </c>
      <c r="G421" s="153" t="s">
        <v>2042</v>
      </c>
      <c r="H421" s="154">
        <v>4</v>
      </c>
      <c r="I421" s="155"/>
      <c r="J421" s="155">
        <f t="shared" si="130"/>
        <v>0</v>
      </c>
      <c r="K421" s="152" t="s">
        <v>5</v>
      </c>
      <c r="L421" s="35"/>
      <c r="M421" s="156" t="s">
        <v>5</v>
      </c>
      <c r="N421" s="157" t="s">
        <v>40</v>
      </c>
      <c r="O421" s="158">
        <v>0</v>
      </c>
      <c r="P421" s="158">
        <f t="shared" si="131"/>
        <v>0</v>
      </c>
      <c r="Q421" s="158">
        <v>0</v>
      </c>
      <c r="R421" s="158">
        <f t="shared" si="132"/>
        <v>0</v>
      </c>
      <c r="S421" s="158">
        <v>0</v>
      </c>
      <c r="T421" s="159">
        <f t="shared" si="133"/>
        <v>0</v>
      </c>
      <c r="AR421" s="21" t="s">
        <v>128</v>
      </c>
      <c r="AT421" s="21" t="s">
        <v>131</v>
      </c>
      <c r="AU421" s="21" t="s">
        <v>77</v>
      </c>
      <c r="AY421" s="21" t="s">
        <v>129</v>
      </c>
      <c r="BE421" s="160">
        <f t="shared" si="134"/>
        <v>0</v>
      </c>
      <c r="BF421" s="160">
        <f t="shared" si="135"/>
        <v>0</v>
      </c>
      <c r="BG421" s="160">
        <f t="shared" si="136"/>
        <v>0</v>
      </c>
      <c r="BH421" s="160">
        <f t="shared" si="137"/>
        <v>0</v>
      </c>
      <c r="BI421" s="160">
        <f t="shared" si="138"/>
        <v>0</v>
      </c>
      <c r="BJ421" s="21" t="s">
        <v>77</v>
      </c>
      <c r="BK421" s="160">
        <f t="shared" si="139"/>
        <v>0</v>
      </c>
      <c r="BL421" s="21" t="s">
        <v>128</v>
      </c>
      <c r="BM421" s="21" t="s">
        <v>2826</v>
      </c>
    </row>
    <row r="422" spans="2:65" s="1" customFormat="1" ht="16.5" customHeight="1">
      <c r="B422" s="149"/>
      <c r="C422" s="150" t="s">
        <v>69</v>
      </c>
      <c r="D422" s="150" t="s">
        <v>131</v>
      </c>
      <c r="E422" s="151" t="s">
        <v>2827</v>
      </c>
      <c r="F422" s="152" t="s">
        <v>2828</v>
      </c>
      <c r="G422" s="153" t="s">
        <v>2042</v>
      </c>
      <c r="H422" s="154">
        <v>1</v>
      </c>
      <c r="I422" s="155"/>
      <c r="J422" s="155">
        <f t="shared" si="130"/>
        <v>0</v>
      </c>
      <c r="K422" s="152" t="s">
        <v>5</v>
      </c>
      <c r="L422" s="35"/>
      <c r="M422" s="156" t="s">
        <v>5</v>
      </c>
      <c r="N422" s="157" t="s">
        <v>40</v>
      </c>
      <c r="O422" s="158">
        <v>0</v>
      </c>
      <c r="P422" s="158">
        <f t="shared" si="131"/>
        <v>0</v>
      </c>
      <c r="Q422" s="158">
        <v>0</v>
      </c>
      <c r="R422" s="158">
        <f t="shared" si="132"/>
        <v>0</v>
      </c>
      <c r="S422" s="158">
        <v>0</v>
      </c>
      <c r="T422" s="159">
        <f t="shared" si="133"/>
        <v>0</v>
      </c>
      <c r="AR422" s="21" t="s">
        <v>128</v>
      </c>
      <c r="AT422" s="21" t="s">
        <v>131</v>
      </c>
      <c r="AU422" s="21" t="s">
        <v>77</v>
      </c>
      <c r="AY422" s="21" t="s">
        <v>129</v>
      </c>
      <c r="BE422" s="160">
        <f t="shared" si="134"/>
        <v>0</v>
      </c>
      <c r="BF422" s="160">
        <f t="shared" si="135"/>
        <v>0</v>
      </c>
      <c r="BG422" s="160">
        <f t="shared" si="136"/>
        <v>0</v>
      </c>
      <c r="BH422" s="160">
        <f t="shared" si="137"/>
        <v>0</v>
      </c>
      <c r="BI422" s="160">
        <f t="shared" si="138"/>
        <v>0</v>
      </c>
      <c r="BJ422" s="21" t="s">
        <v>77</v>
      </c>
      <c r="BK422" s="160">
        <f t="shared" si="139"/>
        <v>0</v>
      </c>
      <c r="BL422" s="21" t="s">
        <v>128</v>
      </c>
      <c r="BM422" s="21" t="s">
        <v>2829</v>
      </c>
    </row>
    <row r="423" spans="2:65" s="1" customFormat="1" ht="16.5" customHeight="1">
      <c r="B423" s="149"/>
      <c r="C423" s="150" t="s">
        <v>69</v>
      </c>
      <c r="D423" s="150" t="s">
        <v>131</v>
      </c>
      <c r="E423" s="151" t="s">
        <v>2830</v>
      </c>
      <c r="F423" s="152" t="s">
        <v>2831</v>
      </c>
      <c r="G423" s="153" t="s">
        <v>317</v>
      </c>
      <c r="H423" s="154">
        <v>27</v>
      </c>
      <c r="I423" s="155"/>
      <c r="J423" s="155">
        <f t="shared" si="130"/>
        <v>0</v>
      </c>
      <c r="K423" s="152" t="s">
        <v>5</v>
      </c>
      <c r="L423" s="35"/>
      <c r="M423" s="156" t="s">
        <v>5</v>
      </c>
      <c r="N423" s="157" t="s">
        <v>40</v>
      </c>
      <c r="O423" s="158">
        <v>0</v>
      </c>
      <c r="P423" s="158">
        <f t="shared" si="131"/>
        <v>0</v>
      </c>
      <c r="Q423" s="158">
        <v>0</v>
      </c>
      <c r="R423" s="158">
        <f t="shared" si="132"/>
        <v>0</v>
      </c>
      <c r="S423" s="158">
        <v>0</v>
      </c>
      <c r="T423" s="159">
        <f t="shared" si="133"/>
        <v>0</v>
      </c>
      <c r="AR423" s="21" t="s">
        <v>128</v>
      </c>
      <c r="AT423" s="21" t="s">
        <v>131</v>
      </c>
      <c r="AU423" s="21" t="s">
        <v>77</v>
      </c>
      <c r="AY423" s="21" t="s">
        <v>129</v>
      </c>
      <c r="BE423" s="160">
        <f t="shared" si="134"/>
        <v>0</v>
      </c>
      <c r="BF423" s="160">
        <f t="shared" si="135"/>
        <v>0</v>
      </c>
      <c r="BG423" s="160">
        <f t="shared" si="136"/>
        <v>0</v>
      </c>
      <c r="BH423" s="160">
        <f t="shared" si="137"/>
        <v>0</v>
      </c>
      <c r="BI423" s="160">
        <f t="shared" si="138"/>
        <v>0</v>
      </c>
      <c r="BJ423" s="21" t="s">
        <v>77</v>
      </c>
      <c r="BK423" s="160">
        <f t="shared" si="139"/>
        <v>0</v>
      </c>
      <c r="BL423" s="21" t="s">
        <v>128</v>
      </c>
      <c r="BM423" s="21" t="s">
        <v>2832</v>
      </c>
    </row>
    <row r="424" spans="2:65" s="1" customFormat="1" ht="16.5" customHeight="1">
      <c r="B424" s="149"/>
      <c r="C424" s="150" t="s">
        <v>69</v>
      </c>
      <c r="D424" s="150" t="s">
        <v>131</v>
      </c>
      <c r="E424" s="151" t="s">
        <v>2833</v>
      </c>
      <c r="F424" s="152" t="s">
        <v>2834</v>
      </c>
      <c r="G424" s="153" t="s">
        <v>317</v>
      </c>
      <c r="H424" s="154">
        <v>27</v>
      </c>
      <c r="I424" s="155"/>
      <c r="J424" s="155">
        <f t="shared" si="130"/>
        <v>0</v>
      </c>
      <c r="K424" s="152" t="s">
        <v>188</v>
      </c>
      <c r="L424" s="35"/>
      <c r="M424" s="156" t="s">
        <v>5</v>
      </c>
      <c r="N424" s="157" t="s">
        <v>40</v>
      </c>
      <c r="O424" s="158">
        <v>0</v>
      </c>
      <c r="P424" s="158">
        <f t="shared" si="131"/>
        <v>0</v>
      </c>
      <c r="Q424" s="158">
        <v>0</v>
      </c>
      <c r="R424" s="158">
        <f t="shared" si="132"/>
        <v>0</v>
      </c>
      <c r="S424" s="158">
        <v>0</v>
      </c>
      <c r="T424" s="159">
        <f t="shared" si="133"/>
        <v>0</v>
      </c>
      <c r="AR424" s="21" t="s">
        <v>128</v>
      </c>
      <c r="AT424" s="21" t="s">
        <v>131</v>
      </c>
      <c r="AU424" s="21" t="s">
        <v>77</v>
      </c>
      <c r="AY424" s="21" t="s">
        <v>129</v>
      </c>
      <c r="BE424" s="160">
        <f t="shared" si="134"/>
        <v>0</v>
      </c>
      <c r="BF424" s="160">
        <f t="shared" si="135"/>
        <v>0</v>
      </c>
      <c r="BG424" s="160">
        <f t="shared" si="136"/>
        <v>0</v>
      </c>
      <c r="BH424" s="160">
        <f t="shared" si="137"/>
        <v>0</v>
      </c>
      <c r="BI424" s="160">
        <f t="shared" si="138"/>
        <v>0</v>
      </c>
      <c r="BJ424" s="21" t="s">
        <v>77</v>
      </c>
      <c r="BK424" s="160">
        <f t="shared" si="139"/>
        <v>0</v>
      </c>
      <c r="BL424" s="21" t="s">
        <v>128</v>
      </c>
      <c r="BM424" s="21" t="s">
        <v>2835</v>
      </c>
    </row>
    <row r="425" spans="2:65" s="10" customFormat="1" ht="37.35" customHeight="1">
      <c r="B425" s="137"/>
      <c r="D425" s="138" t="s">
        <v>68</v>
      </c>
      <c r="E425" s="139" t="s">
        <v>2836</v>
      </c>
      <c r="F425" s="139" t="s">
        <v>2837</v>
      </c>
      <c r="J425" s="140">
        <f>BK425</f>
        <v>0</v>
      </c>
      <c r="L425" s="137"/>
      <c r="M425" s="141"/>
      <c r="N425" s="142"/>
      <c r="O425" s="142"/>
      <c r="P425" s="143">
        <f>P426</f>
        <v>0</v>
      </c>
      <c r="Q425" s="142"/>
      <c r="R425" s="143">
        <f>R426</f>
        <v>0</v>
      </c>
      <c r="S425" s="142"/>
      <c r="T425" s="144">
        <f>T426</f>
        <v>0</v>
      </c>
      <c r="AR425" s="138" t="s">
        <v>77</v>
      </c>
      <c r="AT425" s="145" t="s">
        <v>68</v>
      </c>
      <c r="AU425" s="145" t="s">
        <v>69</v>
      </c>
      <c r="AY425" s="138" t="s">
        <v>129</v>
      </c>
      <c r="BK425" s="146">
        <f>BK426</f>
        <v>0</v>
      </c>
    </row>
    <row r="426" spans="2:65" s="1" customFormat="1" ht="25.5" customHeight="1">
      <c r="B426" s="149"/>
      <c r="C426" s="150" t="s">
        <v>69</v>
      </c>
      <c r="D426" s="150" t="s">
        <v>131</v>
      </c>
      <c r="E426" s="151" t="s">
        <v>2838</v>
      </c>
      <c r="F426" s="152" t="s">
        <v>2839</v>
      </c>
      <c r="G426" s="153" t="s">
        <v>2042</v>
      </c>
      <c r="H426" s="154">
        <v>1</v>
      </c>
      <c r="I426" s="155"/>
      <c r="J426" s="155">
        <f>ROUND(I426*H426,2)</f>
        <v>0</v>
      </c>
      <c r="K426" s="152" t="s">
        <v>5</v>
      </c>
      <c r="L426" s="35"/>
      <c r="M426" s="156" t="s">
        <v>5</v>
      </c>
      <c r="N426" s="161" t="s">
        <v>40</v>
      </c>
      <c r="O426" s="162">
        <v>0</v>
      </c>
      <c r="P426" s="162">
        <f>O426*H426</f>
        <v>0</v>
      </c>
      <c r="Q426" s="162">
        <v>0</v>
      </c>
      <c r="R426" s="162">
        <f>Q426*H426</f>
        <v>0</v>
      </c>
      <c r="S426" s="162">
        <v>0</v>
      </c>
      <c r="T426" s="163">
        <f>S426*H426</f>
        <v>0</v>
      </c>
      <c r="AR426" s="21" t="s">
        <v>128</v>
      </c>
      <c r="AT426" s="21" t="s">
        <v>131</v>
      </c>
      <c r="AU426" s="21" t="s">
        <v>77</v>
      </c>
      <c r="AY426" s="21" t="s">
        <v>129</v>
      </c>
      <c r="BE426" s="160">
        <f>IF(N426="základní",J426,0)</f>
        <v>0</v>
      </c>
      <c r="BF426" s="160">
        <f>IF(N426="snížená",J426,0)</f>
        <v>0</v>
      </c>
      <c r="BG426" s="160">
        <f>IF(N426="zákl. přenesená",J426,0)</f>
        <v>0</v>
      </c>
      <c r="BH426" s="160">
        <f>IF(N426="sníž. přenesená",J426,0)</f>
        <v>0</v>
      </c>
      <c r="BI426" s="160">
        <f>IF(N426="nulová",J426,0)</f>
        <v>0</v>
      </c>
      <c r="BJ426" s="21" t="s">
        <v>77</v>
      </c>
      <c r="BK426" s="160">
        <f>ROUND(I426*H426,2)</f>
        <v>0</v>
      </c>
      <c r="BL426" s="21" t="s">
        <v>128</v>
      </c>
      <c r="BM426" s="21" t="s">
        <v>2840</v>
      </c>
    </row>
    <row r="427" spans="2:65" s="1" customFormat="1" ht="6.9" customHeight="1">
      <c r="B427" s="50"/>
      <c r="C427" s="51"/>
      <c r="D427" s="51"/>
      <c r="E427" s="51"/>
      <c r="F427" s="51"/>
      <c r="G427" s="51"/>
      <c r="H427" s="51"/>
      <c r="I427" s="51"/>
      <c r="J427" s="51"/>
      <c r="K427" s="51"/>
      <c r="L427" s="35"/>
    </row>
  </sheetData>
  <autoFilter ref="C87:K426"/>
  <mergeCells count="10">
    <mergeCell ref="J51:J52"/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181" customWidth="1"/>
    <col min="2" max="2" width="1.7109375" style="181" customWidth="1"/>
    <col min="3" max="4" width="5" style="181" customWidth="1"/>
    <col min="5" max="5" width="11.7109375" style="181" customWidth="1"/>
    <col min="6" max="6" width="9.140625" style="181" customWidth="1"/>
    <col min="7" max="7" width="5" style="181" customWidth="1"/>
    <col min="8" max="8" width="77.85546875" style="181" customWidth="1"/>
    <col min="9" max="10" width="20" style="181" customWidth="1"/>
    <col min="11" max="11" width="1.7109375" style="181" customWidth="1"/>
  </cols>
  <sheetData>
    <row r="1" spans="2:11" ht="37.5" customHeight="1"/>
    <row r="2" spans="2:11" ht="7.5" customHeight="1">
      <c r="B2" s="182"/>
      <c r="C2" s="183"/>
      <c r="D2" s="183"/>
      <c r="E2" s="183"/>
      <c r="F2" s="183"/>
      <c r="G2" s="183"/>
      <c r="H2" s="183"/>
      <c r="I2" s="183"/>
      <c r="J2" s="183"/>
      <c r="K2" s="184"/>
    </row>
    <row r="3" spans="2:11" s="12" customFormat="1" ht="45" customHeight="1">
      <c r="B3" s="185"/>
      <c r="C3" s="304" t="s">
        <v>2841</v>
      </c>
      <c r="D3" s="304"/>
      <c r="E3" s="304"/>
      <c r="F3" s="304"/>
      <c r="G3" s="304"/>
      <c r="H3" s="304"/>
      <c r="I3" s="304"/>
      <c r="J3" s="304"/>
      <c r="K3" s="186"/>
    </row>
    <row r="4" spans="2:11" ht="25.5" customHeight="1">
      <c r="B4" s="187"/>
      <c r="C4" s="311" t="s">
        <v>2842</v>
      </c>
      <c r="D4" s="311"/>
      <c r="E4" s="311"/>
      <c r="F4" s="311"/>
      <c r="G4" s="311"/>
      <c r="H4" s="311"/>
      <c r="I4" s="311"/>
      <c r="J4" s="311"/>
      <c r="K4" s="188"/>
    </row>
    <row r="5" spans="2:11" ht="5.25" customHeight="1">
      <c r="B5" s="187"/>
      <c r="C5" s="189"/>
      <c r="D5" s="189"/>
      <c r="E5" s="189"/>
      <c r="F5" s="189"/>
      <c r="G5" s="189"/>
      <c r="H5" s="189"/>
      <c r="I5" s="189"/>
      <c r="J5" s="189"/>
      <c r="K5" s="188"/>
    </row>
    <row r="6" spans="2:11" ht="15" customHeight="1">
      <c r="B6" s="187"/>
      <c r="C6" s="307" t="s">
        <v>2843</v>
      </c>
      <c r="D6" s="307"/>
      <c r="E6" s="307"/>
      <c r="F6" s="307"/>
      <c r="G6" s="307"/>
      <c r="H6" s="307"/>
      <c r="I6" s="307"/>
      <c r="J6" s="307"/>
      <c r="K6" s="188"/>
    </row>
    <row r="7" spans="2:11" ht="15" customHeight="1">
      <c r="B7" s="191"/>
      <c r="C7" s="307" t="s">
        <v>2844</v>
      </c>
      <c r="D7" s="307"/>
      <c r="E7" s="307"/>
      <c r="F7" s="307"/>
      <c r="G7" s="307"/>
      <c r="H7" s="307"/>
      <c r="I7" s="307"/>
      <c r="J7" s="307"/>
      <c r="K7" s="188"/>
    </row>
    <row r="8" spans="2:11" ht="12.75" customHeight="1">
      <c r="B8" s="191"/>
      <c r="C8" s="190"/>
      <c r="D8" s="190"/>
      <c r="E8" s="190"/>
      <c r="F8" s="190"/>
      <c r="G8" s="190"/>
      <c r="H8" s="190"/>
      <c r="I8" s="190"/>
      <c r="J8" s="190"/>
      <c r="K8" s="188"/>
    </row>
    <row r="9" spans="2:11" ht="15" customHeight="1">
      <c r="B9" s="191"/>
      <c r="C9" s="307" t="s">
        <v>2845</v>
      </c>
      <c r="D9" s="307"/>
      <c r="E9" s="307"/>
      <c r="F9" s="307"/>
      <c r="G9" s="307"/>
      <c r="H9" s="307"/>
      <c r="I9" s="307"/>
      <c r="J9" s="307"/>
      <c r="K9" s="188"/>
    </row>
    <row r="10" spans="2:11" ht="15" customHeight="1">
      <c r="B10" s="191"/>
      <c r="C10" s="190"/>
      <c r="D10" s="307" t="s">
        <v>2846</v>
      </c>
      <c r="E10" s="307"/>
      <c r="F10" s="307"/>
      <c r="G10" s="307"/>
      <c r="H10" s="307"/>
      <c r="I10" s="307"/>
      <c r="J10" s="307"/>
      <c r="K10" s="188"/>
    </row>
    <row r="11" spans="2:11" ht="15" customHeight="1">
      <c r="B11" s="191"/>
      <c r="C11" s="192"/>
      <c r="D11" s="307" t="s">
        <v>2847</v>
      </c>
      <c r="E11" s="307"/>
      <c r="F11" s="307"/>
      <c r="G11" s="307"/>
      <c r="H11" s="307"/>
      <c r="I11" s="307"/>
      <c r="J11" s="307"/>
      <c r="K11" s="188"/>
    </row>
    <row r="12" spans="2:11" ht="12.75" customHeight="1">
      <c r="B12" s="191"/>
      <c r="C12" s="192"/>
      <c r="D12" s="192"/>
      <c r="E12" s="192"/>
      <c r="F12" s="192"/>
      <c r="G12" s="192"/>
      <c r="H12" s="192"/>
      <c r="I12" s="192"/>
      <c r="J12" s="192"/>
      <c r="K12" s="188"/>
    </row>
    <row r="13" spans="2:11" ht="15" customHeight="1">
      <c r="B13" s="191"/>
      <c r="C13" s="192"/>
      <c r="D13" s="307" t="s">
        <v>2848</v>
      </c>
      <c r="E13" s="307"/>
      <c r="F13" s="307"/>
      <c r="G13" s="307"/>
      <c r="H13" s="307"/>
      <c r="I13" s="307"/>
      <c r="J13" s="307"/>
      <c r="K13" s="188"/>
    </row>
    <row r="14" spans="2:11" ht="15" customHeight="1">
      <c r="B14" s="191"/>
      <c r="C14" s="192"/>
      <c r="D14" s="307" t="s">
        <v>2849</v>
      </c>
      <c r="E14" s="307"/>
      <c r="F14" s="307"/>
      <c r="G14" s="307"/>
      <c r="H14" s="307"/>
      <c r="I14" s="307"/>
      <c r="J14" s="307"/>
      <c r="K14" s="188"/>
    </row>
    <row r="15" spans="2:11" ht="15" customHeight="1">
      <c r="B15" s="191"/>
      <c r="C15" s="192"/>
      <c r="D15" s="307" t="s">
        <v>2850</v>
      </c>
      <c r="E15" s="307"/>
      <c r="F15" s="307"/>
      <c r="G15" s="307"/>
      <c r="H15" s="307"/>
      <c r="I15" s="307"/>
      <c r="J15" s="307"/>
      <c r="K15" s="188"/>
    </row>
    <row r="16" spans="2:11" ht="15" customHeight="1">
      <c r="B16" s="191"/>
      <c r="C16" s="192"/>
      <c r="D16" s="192"/>
      <c r="E16" s="193" t="s">
        <v>76</v>
      </c>
      <c r="F16" s="307" t="s">
        <v>2851</v>
      </c>
      <c r="G16" s="307"/>
      <c r="H16" s="307"/>
      <c r="I16" s="307"/>
      <c r="J16" s="307"/>
      <c r="K16" s="188"/>
    </row>
    <row r="17" spans="2:11" ht="15" customHeight="1">
      <c r="B17" s="191"/>
      <c r="C17" s="192"/>
      <c r="D17" s="192"/>
      <c r="E17" s="193" t="s">
        <v>2852</v>
      </c>
      <c r="F17" s="307" t="s">
        <v>2853</v>
      </c>
      <c r="G17" s="307"/>
      <c r="H17" s="307"/>
      <c r="I17" s="307"/>
      <c r="J17" s="307"/>
      <c r="K17" s="188"/>
    </row>
    <row r="18" spans="2:11" ht="15" customHeight="1">
      <c r="B18" s="191"/>
      <c r="C18" s="192"/>
      <c r="D18" s="192"/>
      <c r="E18" s="193" t="s">
        <v>2854</v>
      </c>
      <c r="F18" s="307" t="s">
        <v>2855</v>
      </c>
      <c r="G18" s="307"/>
      <c r="H18" s="307"/>
      <c r="I18" s="307"/>
      <c r="J18" s="307"/>
      <c r="K18" s="188"/>
    </row>
    <row r="19" spans="2:11" ht="15" customHeight="1">
      <c r="B19" s="191"/>
      <c r="C19" s="192"/>
      <c r="D19" s="192"/>
      <c r="E19" s="193" t="s">
        <v>2856</v>
      </c>
      <c r="F19" s="307" t="s">
        <v>2857</v>
      </c>
      <c r="G19" s="307"/>
      <c r="H19" s="307"/>
      <c r="I19" s="307"/>
      <c r="J19" s="307"/>
      <c r="K19" s="188"/>
    </row>
    <row r="20" spans="2:11" ht="15" customHeight="1">
      <c r="B20" s="191"/>
      <c r="C20" s="192"/>
      <c r="D20" s="192"/>
      <c r="E20" s="193" t="s">
        <v>126</v>
      </c>
      <c r="F20" s="307" t="s">
        <v>127</v>
      </c>
      <c r="G20" s="307"/>
      <c r="H20" s="307"/>
      <c r="I20" s="307"/>
      <c r="J20" s="307"/>
      <c r="K20" s="188"/>
    </row>
    <row r="21" spans="2:11" ht="15" customHeight="1">
      <c r="B21" s="191"/>
      <c r="C21" s="192"/>
      <c r="D21" s="192"/>
      <c r="E21" s="193" t="s">
        <v>2858</v>
      </c>
      <c r="F21" s="307" t="s">
        <v>2859</v>
      </c>
      <c r="G21" s="307"/>
      <c r="H21" s="307"/>
      <c r="I21" s="307"/>
      <c r="J21" s="307"/>
      <c r="K21" s="188"/>
    </row>
    <row r="22" spans="2:11" ht="12.75" customHeight="1">
      <c r="B22" s="191"/>
      <c r="C22" s="192"/>
      <c r="D22" s="192"/>
      <c r="E22" s="192"/>
      <c r="F22" s="192"/>
      <c r="G22" s="192"/>
      <c r="H22" s="192"/>
      <c r="I22" s="192"/>
      <c r="J22" s="192"/>
      <c r="K22" s="188"/>
    </row>
    <row r="23" spans="2:11" ht="15" customHeight="1">
      <c r="B23" s="191"/>
      <c r="C23" s="307" t="s">
        <v>2860</v>
      </c>
      <c r="D23" s="307"/>
      <c r="E23" s="307"/>
      <c r="F23" s="307"/>
      <c r="G23" s="307"/>
      <c r="H23" s="307"/>
      <c r="I23" s="307"/>
      <c r="J23" s="307"/>
      <c r="K23" s="188"/>
    </row>
    <row r="24" spans="2:11" ht="15" customHeight="1">
      <c r="B24" s="191"/>
      <c r="C24" s="307" t="s">
        <v>2861</v>
      </c>
      <c r="D24" s="307"/>
      <c r="E24" s="307"/>
      <c r="F24" s="307"/>
      <c r="G24" s="307"/>
      <c r="H24" s="307"/>
      <c r="I24" s="307"/>
      <c r="J24" s="307"/>
      <c r="K24" s="188"/>
    </row>
    <row r="25" spans="2:11" ht="15" customHeight="1">
      <c r="B25" s="191"/>
      <c r="C25" s="190"/>
      <c r="D25" s="307" t="s">
        <v>2862</v>
      </c>
      <c r="E25" s="307"/>
      <c r="F25" s="307"/>
      <c r="G25" s="307"/>
      <c r="H25" s="307"/>
      <c r="I25" s="307"/>
      <c r="J25" s="307"/>
      <c r="K25" s="188"/>
    </row>
    <row r="26" spans="2:11" ht="15" customHeight="1">
      <c r="B26" s="191"/>
      <c r="C26" s="192"/>
      <c r="D26" s="307" t="s">
        <v>2863</v>
      </c>
      <c r="E26" s="307"/>
      <c r="F26" s="307"/>
      <c r="G26" s="307"/>
      <c r="H26" s="307"/>
      <c r="I26" s="307"/>
      <c r="J26" s="307"/>
      <c r="K26" s="188"/>
    </row>
    <row r="27" spans="2:11" ht="12.75" customHeight="1">
      <c r="B27" s="191"/>
      <c r="C27" s="192"/>
      <c r="D27" s="192"/>
      <c r="E27" s="192"/>
      <c r="F27" s="192"/>
      <c r="G27" s="192"/>
      <c r="H27" s="192"/>
      <c r="I27" s="192"/>
      <c r="J27" s="192"/>
      <c r="K27" s="188"/>
    </row>
    <row r="28" spans="2:11" ht="15" customHeight="1">
      <c r="B28" s="191"/>
      <c r="C28" s="192"/>
      <c r="D28" s="307" t="s">
        <v>2864</v>
      </c>
      <c r="E28" s="307"/>
      <c r="F28" s="307"/>
      <c r="G28" s="307"/>
      <c r="H28" s="307"/>
      <c r="I28" s="307"/>
      <c r="J28" s="307"/>
      <c r="K28" s="188"/>
    </row>
    <row r="29" spans="2:11" ht="15" customHeight="1">
      <c r="B29" s="191"/>
      <c r="C29" s="192"/>
      <c r="D29" s="307" t="s">
        <v>2865</v>
      </c>
      <c r="E29" s="307"/>
      <c r="F29" s="307"/>
      <c r="G29" s="307"/>
      <c r="H29" s="307"/>
      <c r="I29" s="307"/>
      <c r="J29" s="307"/>
      <c r="K29" s="188"/>
    </row>
    <row r="30" spans="2:11" ht="12.75" customHeight="1">
      <c r="B30" s="191"/>
      <c r="C30" s="192"/>
      <c r="D30" s="192"/>
      <c r="E30" s="192"/>
      <c r="F30" s="192"/>
      <c r="G30" s="192"/>
      <c r="H30" s="192"/>
      <c r="I30" s="192"/>
      <c r="J30" s="192"/>
      <c r="K30" s="188"/>
    </row>
    <row r="31" spans="2:11" ht="15" customHeight="1">
      <c r="B31" s="191"/>
      <c r="C31" s="192"/>
      <c r="D31" s="307" t="s">
        <v>2866</v>
      </c>
      <c r="E31" s="307"/>
      <c r="F31" s="307"/>
      <c r="G31" s="307"/>
      <c r="H31" s="307"/>
      <c r="I31" s="307"/>
      <c r="J31" s="307"/>
      <c r="K31" s="188"/>
    </row>
    <row r="32" spans="2:11" ht="15" customHeight="1">
      <c r="B32" s="191"/>
      <c r="C32" s="192"/>
      <c r="D32" s="307" t="s">
        <v>2867</v>
      </c>
      <c r="E32" s="307"/>
      <c r="F32" s="307"/>
      <c r="G32" s="307"/>
      <c r="H32" s="307"/>
      <c r="I32" s="307"/>
      <c r="J32" s="307"/>
      <c r="K32" s="188"/>
    </row>
    <row r="33" spans="2:11" ht="15" customHeight="1">
      <c r="B33" s="191"/>
      <c r="C33" s="192"/>
      <c r="D33" s="307" t="s">
        <v>2868</v>
      </c>
      <c r="E33" s="307"/>
      <c r="F33" s="307"/>
      <c r="G33" s="307"/>
      <c r="H33" s="307"/>
      <c r="I33" s="307"/>
      <c r="J33" s="307"/>
      <c r="K33" s="188"/>
    </row>
    <row r="34" spans="2:11" ht="15" customHeight="1">
      <c r="B34" s="191"/>
      <c r="C34" s="192"/>
      <c r="D34" s="190"/>
      <c r="E34" s="194" t="s">
        <v>113</v>
      </c>
      <c r="F34" s="190"/>
      <c r="G34" s="307" t="s">
        <v>2869</v>
      </c>
      <c r="H34" s="307"/>
      <c r="I34" s="307"/>
      <c r="J34" s="307"/>
      <c r="K34" s="188"/>
    </row>
    <row r="35" spans="2:11" ht="30.75" customHeight="1">
      <c r="B35" s="191"/>
      <c r="C35" s="192"/>
      <c r="D35" s="190"/>
      <c r="E35" s="194" t="s">
        <v>2870</v>
      </c>
      <c r="F35" s="190"/>
      <c r="G35" s="307" t="s">
        <v>2871</v>
      </c>
      <c r="H35" s="307"/>
      <c r="I35" s="307"/>
      <c r="J35" s="307"/>
      <c r="K35" s="188"/>
    </row>
    <row r="36" spans="2:11" ht="15" customHeight="1">
      <c r="B36" s="191"/>
      <c r="C36" s="192"/>
      <c r="D36" s="190"/>
      <c r="E36" s="194" t="s">
        <v>50</v>
      </c>
      <c r="F36" s="190"/>
      <c r="G36" s="307" t="s">
        <v>2872</v>
      </c>
      <c r="H36" s="307"/>
      <c r="I36" s="307"/>
      <c r="J36" s="307"/>
      <c r="K36" s="188"/>
    </row>
    <row r="37" spans="2:11" ht="15" customHeight="1">
      <c r="B37" s="191"/>
      <c r="C37" s="192"/>
      <c r="D37" s="190"/>
      <c r="E37" s="194" t="s">
        <v>114</v>
      </c>
      <c r="F37" s="190"/>
      <c r="G37" s="307" t="s">
        <v>2873</v>
      </c>
      <c r="H37" s="307"/>
      <c r="I37" s="307"/>
      <c r="J37" s="307"/>
      <c r="K37" s="188"/>
    </row>
    <row r="38" spans="2:11" ht="15" customHeight="1">
      <c r="B38" s="191"/>
      <c r="C38" s="192"/>
      <c r="D38" s="190"/>
      <c r="E38" s="194" t="s">
        <v>115</v>
      </c>
      <c r="F38" s="190"/>
      <c r="G38" s="307" t="s">
        <v>2874</v>
      </c>
      <c r="H38" s="307"/>
      <c r="I38" s="307"/>
      <c r="J38" s="307"/>
      <c r="K38" s="188"/>
    </row>
    <row r="39" spans="2:11" ht="15" customHeight="1">
      <c r="B39" s="191"/>
      <c r="C39" s="192"/>
      <c r="D39" s="190"/>
      <c r="E39" s="194" t="s">
        <v>116</v>
      </c>
      <c r="F39" s="190"/>
      <c r="G39" s="307" t="s">
        <v>2875</v>
      </c>
      <c r="H39" s="307"/>
      <c r="I39" s="307"/>
      <c r="J39" s="307"/>
      <c r="K39" s="188"/>
    </row>
    <row r="40" spans="2:11" ht="15" customHeight="1">
      <c r="B40" s="191"/>
      <c r="C40" s="192"/>
      <c r="D40" s="190"/>
      <c r="E40" s="194" t="s">
        <v>2876</v>
      </c>
      <c r="F40" s="190"/>
      <c r="G40" s="307" t="s">
        <v>2877</v>
      </c>
      <c r="H40" s="307"/>
      <c r="I40" s="307"/>
      <c r="J40" s="307"/>
      <c r="K40" s="188"/>
    </row>
    <row r="41" spans="2:11" ht="15" customHeight="1">
      <c r="B41" s="191"/>
      <c r="C41" s="192"/>
      <c r="D41" s="190"/>
      <c r="E41" s="194"/>
      <c r="F41" s="190"/>
      <c r="G41" s="307" t="s">
        <v>2878</v>
      </c>
      <c r="H41" s="307"/>
      <c r="I41" s="307"/>
      <c r="J41" s="307"/>
      <c r="K41" s="188"/>
    </row>
    <row r="42" spans="2:11" ht="15" customHeight="1">
      <c r="B42" s="191"/>
      <c r="C42" s="192"/>
      <c r="D42" s="190"/>
      <c r="E42" s="194" t="s">
        <v>2879</v>
      </c>
      <c r="F42" s="190"/>
      <c r="G42" s="307" t="s">
        <v>2880</v>
      </c>
      <c r="H42" s="307"/>
      <c r="I42" s="307"/>
      <c r="J42" s="307"/>
      <c r="K42" s="188"/>
    </row>
    <row r="43" spans="2:11" ht="15" customHeight="1">
      <c r="B43" s="191"/>
      <c r="C43" s="192"/>
      <c r="D43" s="190"/>
      <c r="E43" s="194" t="s">
        <v>118</v>
      </c>
      <c r="F43" s="190"/>
      <c r="G43" s="307" t="s">
        <v>2881</v>
      </c>
      <c r="H43" s="307"/>
      <c r="I43" s="307"/>
      <c r="J43" s="307"/>
      <c r="K43" s="188"/>
    </row>
    <row r="44" spans="2:11" ht="12.75" customHeight="1">
      <c r="B44" s="191"/>
      <c r="C44" s="192"/>
      <c r="D44" s="190"/>
      <c r="E44" s="190"/>
      <c r="F44" s="190"/>
      <c r="G44" s="190"/>
      <c r="H44" s="190"/>
      <c r="I44" s="190"/>
      <c r="J44" s="190"/>
      <c r="K44" s="188"/>
    </row>
    <row r="45" spans="2:11" ht="15" customHeight="1">
      <c r="B45" s="191"/>
      <c r="C45" s="192"/>
      <c r="D45" s="307" t="s">
        <v>2882</v>
      </c>
      <c r="E45" s="307"/>
      <c r="F45" s="307"/>
      <c r="G45" s="307"/>
      <c r="H45" s="307"/>
      <c r="I45" s="307"/>
      <c r="J45" s="307"/>
      <c r="K45" s="188"/>
    </row>
    <row r="46" spans="2:11" ht="15" customHeight="1">
      <c r="B46" s="191"/>
      <c r="C46" s="192"/>
      <c r="D46" s="192"/>
      <c r="E46" s="307" t="s">
        <v>2883</v>
      </c>
      <c r="F46" s="307"/>
      <c r="G46" s="307"/>
      <c r="H46" s="307"/>
      <c r="I46" s="307"/>
      <c r="J46" s="307"/>
      <c r="K46" s="188"/>
    </row>
    <row r="47" spans="2:11" ht="15" customHeight="1">
      <c r="B47" s="191"/>
      <c r="C47" s="192"/>
      <c r="D47" s="192"/>
      <c r="E47" s="307" t="s">
        <v>2884</v>
      </c>
      <c r="F47" s="307"/>
      <c r="G47" s="307"/>
      <c r="H47" s="307"/>
      <c r="I47" s="307"/>
      <c r="J47" s="307"/>
      <c r="K47" s="188"/>
    </row>
    <row r="48" spans="2:11" ht="15" customHeight="1">
      <c r="B48" s="191"/>
      <c r="C48" s="192"/>
      <c r="D48" s="192"/>
      <c r="E48" s="307" t="s">
        <v>2885</v>
      </c>
      <c r="F48" s="307"/>
      <c r="G48" s="307"/>
      <c r="H48" s="307"/>
      <c r="I48" s="307"/>
      <c r="J48" s="307"/>
      <c r="K48" s="188"/>
    </row>
    <row r="49" spans="2:11" ht="15" customHeight="1">
      <c r="B49" s="191"/>
      <c r="C49" s="192"/>
      <c r="D49" s="307" t="s">
        <v>2886</v>
      </c>
      <c r="E49" s="307"/>
      <c r="F49" s="307"/>
      <c r="G49" s="307"/>
      <c r="H49" s="307"/>
      <c r="I49" s="307"/>
      <c r="J49" s="307"/>
      <c r="K49" s="188"/>
    </row>
    <row r="50" spans="2:11" ht="25.5" customHeight="1">
      <c r="B50" s="187"/>
      <c r="C50" s="311" t="s">
        <v>2887</v>
      </c>
      <c r="D50" s="311"/>
      <c r="E50" s="311"/>
      <c r="F50" s="311"/>
      <c r="G50" s="311"/>
      <c r="H50" s="311"/>
      <c r="I50" s="311"/>
      <c r="J50" s="311"/>
      <c r="K50" s="188"/>
    </row>
    <row r="51" spans="2:11" ht="5.25" customHeight="1">
      <c r="B51" s="187"/>
      <c r="C51" s="189"/>
      <c r="D51" s="189"/>
      <c r="E51" s="189"/>
      <c r="F51" s="189"/>
      <c r="G51" s="189"/>
      <c r="H51" s="189"/>
      <c r="I51" s="189"/>
      <c r="J51" s="189"/>
      <c r="K51" s="188"/>
    </row>
    <row r="52" spans="2:11" ht="15" customHeight="1">
      <c r="B52" s="187"/>
      <c r="C52" s="307" t="s">
        <v>2888</v>
      </c>
      <c r="D52" s="307"/>
      <c r="E52" s="307"/>
      <c r="F52" s="307"/>
      <c r="G52" s="307"/>
      <c r="H52" s="307"/>
      <c r="I52" s="307"/>
      <c r="J52" s="307"/>
      <c r="K52" s="188"/>
    </row>
    <row r="53" spans="2:11" ht="15" customHeight="1">
      <c r="B53" s="187"/>
      <c r="C53" s="307" t="s">
        <v>2889</v>
      </c>
      <c r="D53" s="307"/>
      <c r="E53" s="307"/>
      <c r="F53" s="307"/>
      <c r="G53" s="307"/>
      <c r="H53" s="307"/>
      <c r="I53" s="307"/>
      <c r="J53" s="307"/>
      <c r="K53" s="188"/>
    </row>
    <row r="54" spans="2:11" ht="12.75" customHeight="1">
      <c r="B54" s="187"/>
      <c r="C54" s="190"/>
      <c r="D54" s="190"/>
      <c r="E54" s="190"/>
      <c r="F54" s="190"/>
      <c r="G54" s="190"/>
      <c r="H54" s="190"/>
      <c r="I54" s="190"/>
      <c r="J54" s="190"/>
      <c r="K54" s="188"/>
    </row>
    <row r="55" spans="2:11" ht="15" customHeight="1">
      <c r="B55" s="187"/>
      <c r="C55" s="307" t="s">
        <v>2890</v>
      </c>
      <c r="D55" s="307"/>
      <c r="E55" s="307"/>
      <c r="F55" s="307"/>
      <c r="G55" s="307"/>
      <c r="H55" s="307"/>
      <c r="I55" s="307"/>
      <c r="J55" s="307"/>
      <c r="K55" s="188"/>
    </row>
    <row r="56" spans="2:11" ht="15" customHeight="1">
      <c r="B56" s="187"/>
      <c r="C56" s="192"/>
      <c r="D56" s="307" t="s">
        <v>2891</v>
      </c>
      <c r="E56" s="307"/>
      <c r="F56" s="307"/>
      <c r="G56" s="307"/>
      <c r="H56" s="307"/>
      <c r="I56" s="307"/>
      <c r="J56" s="307"/>
      <c r="K56" s="188"/>
    </row>
    <row r="57" spans="2:11" ht="15" customHeight="1">
      <c r="B57" s="187"/>
      <c r="C57" s="192"/>
      <c r="D57" s="307" t="s">
        <v>2892</v>
      </c>
      <c r="E57" s="307"/>
      <c r="F57" s="307"/>
      <c r="G57" s="307"/>
      <c r="H57" s="307"/>
      <c r="I57" s="307"/>
      <c r="J57" s="307"/>
      <c r="K57" s="188"/>
    </row>
    <row r="58" spans="2:11" ht="15" customHeight="1">
      <c r="B58" s="187"/>
      <c r="C58" s="192"/>
      <c r="D58" s="307" t="s">
        <v>2893</v>
      </c>
      <c r="E58" s="307"/>
      <c r="F58" s="307"/>
      <c r="G58" s="307"/>
      <c r="H58" s="307"/>
      <c r="I58" s="307"/>
      <c r="J58" s="307"/>
      <c r="K58" s="188"/>
    </row>
    <row r="59" spans="2:11" ht="15" customHeight="1">
      <c r="B59" s="187"/>
      <c r="C59" s="192"/>
      <c r="D59" s="307" t="s">
        <v>2894</v>
      </c>
      <c r="E59" s="307"/>
      <c r="F59" s="307"/>
      <c r="G59" s="307"/>
      <c r="H59" s="307"/>
      <c r="I59" s="307"/>
      <c r="J59" s="307"/>
      <c r="K59" s="188"/>
    </row>
    <row r="60" spans="2:11" ht="15" customHeight="1">
      <c r="B60" s="187"/>
      <c r="C60" s="192"/>
      <c r="D60" s="308" t="s">
        <v>2895</v>
      </c>
      <c r="E60" s="308"/>
      <c r="F60" s="308"/>
      <c r="G60" s="308"/>
      <c r="H60" s="308"/>
      <c r="I60" s="308"/>
      <c r="J60" s="308"/>
      <c r="K60" s="188"/>
    </row>
    <row r="61" spans="2:11" ht="15" customHeight="1">
      <c r="B61" s="187"/>
      <c r="C61" s="192"/>
      <c r="D61" s="307" t="s">
        <v>2896</v>
      </c>
      <c r="E61" s="307"/>
      <c r="F61" s="307"/>
      <c r="G61" s="307"/>
      <c r="H61" s="307"/>
      <c r="I61" s="307"/>
      <c r="J61" s="307"/>
      <c r="K61" s="188"/>
    </row>
    <row r="62" spans="2:11" ht="12.75" customHeight="1">
      <c r="B62" s="187"/>
      <c r="C62" s="192"/>
      <c r="D62" s="192"/>
      <c r="E62" s="195"/>
      <c r="F62" s="192"/>
      <c r="G62" s="192"/>
      <c r="H62" s="192"/>
      <c r="I62" s="192"/>
      <c r="J62" s="192"/>
      <c r="K62" s="188"/>
    </row>
    <row r="63" spans="2:11" ht="15" customHeight="1">
      <c r="B63" s="187"/>
      <c r="C63" s="192"/>
      <c r="D63" s="307" t="s">
        <v>2897</v>
      </c>
      <c r="E63" s="307"/>
      <c r="F63" s="307"/>
      <c r="G63" s="307"/>
      <c r="H63" s="307"/>
      <c r="I63" s="307"/>
      <c r="J63" s="307"/>
      <c r="K63" s="188"/>
    </row>
    <row r="64" spans="2:11" ht="15" customHeight="1">
      <c r="B64" s="187"/>
      <c r="C64" s="192"/>
      <c r="D64" s="308" t="s">
        <v>2898</v>
      </c>
      <c r="E64" s="308"/>
      <c r="F64" s="308"/>
      <c r="G64" s="308"/>
      <c r="H64" s="308"/>
      <c r="I64" s="308"/>
      <c r="J64" s="308"/>
      <c r="K64" s="188"/>
    </row>
    <row r="65" spans="2:11" ht="15" customHeight="1">
      <c r="B65" s="187"/>
      <c r="C65" s="192"/>
      <c r="D65" s="307" t="s">
        <v>2899</v>
      </c>
      <c r="E65" s="307"/>
      <c r="F65" s="307"/>
      <c r="G65" s="307"/>
      <c r="H65" s="307"/>
      <c r="I65" s="307"/>
      <c r="J65" s="307"/>
      <c r="K65" s="188"/>
    </row>
    <row r="66" spans="2:11" ht="15" customHeight="1">
      <c r="B66" s="187"/>
      <c r="C66" s="192"/>
      <c r="D66" s="307" t="s">
        <v>2900</v>
      </c>
      <c r="E66" s="307"/>
      <c r="F66" s="307"/>
      <c r="G66" s="307"/>
      <c r="H66" s="307"/>
      <c r="I66" s="307"/>
      <c r="J66" s="307"/>
      <c r="K66" s="188"/>
    </row>
    <row r="67" spans="2:11" ht="15" customHeight="1">
      <c r="B67" s="187"/>
      <c r="C67" s="192"/>
      <c r="D67" s="307" t="s">
        <v>2901</v>
      </c>
      <c r="E67" s="307"/>
      <c r="F67" s="307"/>
      <c r="G67" s="307"/>
      <c r="H67" s="307"/>
      <c r="I67" s="307"/>
      <c r="J67" s="307"/>
      <c r="K67" s="188"/>
    </row>
    <row r="68" spans="2:11" ht="15" customHeight="1">
      <c r="B68" s="187"/>
      <c r="C68" s="192"/>
      <c r="D68" s="307" t="s">
        <v>2902</v>
      </c>
      <c r="E68" s="307"/>
      <c r="F68" s="307"/>
      <c r="G68" s="307"/>
      <c r="H68" s="307"/>
      <c r="I68" s="307"/>
      <c r="J68" s="307"/>
      <c r="K68" s="188"/>
    </row>
    <row r="69" spans="2:11" ht="12.75" customHeight="1">
      <c r="B69" s="196"/>
      <c r="C69" s="197"/>
      <c r="D69" s="197"/>
      <c r="E69" s="197"/>
      <c r="F69" s="197"/>
      <c r="G69" s="197"/>
      <c r="H69" s="197"/>
      <c r="I69" s="197"/>
      <c r="J69" s="197"/>
      <c r="K69" s="198"/>
    </row>
    <row r="70" spans="2:11" ht="18.75" customHeight="1">
      <c r="B70" s="199"/>
      <c r="C70" s="199"/>
      <c r="D70" s="199"/>
      <c r="E70" s="199"/>
      <c r="F70" s="199"/>
      <c r="G70" s="199"/>
      <c r="H70" s="199"/>
      <c r="I70" s="199"/>
      <c r="J70" s="199"/>
      <c r="K70" s="200"/>
    </row>
    <row r="71" spans="2:11" ht="18.75" customHeight="1">
      <c r="B71" s="200"/>
      <c r="C71" s="200"/>
      <c r="D71" s="200"/>
      <c r="E71" s="200"/>
      <c r="F71" s="200"/>
      <c r="G71" s="200"/>
      <c r="H71" s="200"/>
      <c r="I71" s="200"/>
      <c r="J71" s="200"/>
      <c r="K71" s="200"/>
    </row>
    <row r="72" spans="2:11" ht="7.5" customHeight="1">
      <c r="B72" s="201"/>
      <c r="C72" s="202"/>
      <c r="D72" s="202"/>
      <c r="E72" s="202"/>
      <c r="F72" s="202"/>
      <c r="G72" s="202"/>
      <c r="H72" s="202"/>
      <c r="I72" s="202"/>
      <c r="J72" s="202"/>
      <c r="K72" s="203"/>
    </row>
    <row r="73" spans="2:11" ht="45" customHeight="1">
      <c r="B73" s="204"/>
      <c r="C73" s="309" t="s">
        <v>102</v>
      </c>
      <c r="D73" s="309"/>
      <c r="E73" s="309"/>
      <c r="F73" s="309"/>
      <c r="G73" s="309"/>
      <c r="H73" s="309"/>
      <c r="I73" s="309"/>
      <c r="J73" s="309"/>
      <c r="K73" s="205"/>
    </row>
    <row r="74" spans="2:11" ht="17.25" customHeight="1">
      <c r="B74" s="204"/>
      <c r="C74" s="206" t="s">
        <v>2903</v>
      </c>
      <c r="D74" s="206"/>
      <c r="E74" s="206"/>
      <c r="F74" s="206" t="s">
        <v>2904</v>
      </c>
      <c r="G74" s="207"/>
      <c r="H74" s="206" t="s">
        <v>114</v>
      </c>
      <c r="I74" s="206" t="s">
        <v>54</v>
      </c>
      <c r="J74" s="206" t="s">
        <v>2905</v>
      </c>
      <c r="K74" s="205"/>
    </row>
    <row r="75" spans="2:11" ht="17.25" customHeight="1">
      <c r="B75" s="204"/>
      <c r="C75" s="208" t="s">
        <v>2906</v>
      </c>
      <c r="D75" s="208"/>
      <c r="E75" s="208"/>
      <c r="F75" s="209" t="s">
        <v>2907</v>
      </c>
      <c r="G75" s="210"/>
      <c r="H75" s="208"/>
      <c r="I75" s="208"/>
      <c r="J75" s="208" t="s">
        <v>2908</v>
      </c>
      <c r="K75" s="205"/>
    </row>
    <row r="76" spans="2:11" ht="5.25" customHeight="1">
      <c r="B76" s="204"/>
      <c r="C76" s="211"/>
      <c r="D76" s="211"/>
      <c r="E76" s="211"/>
      <c r="F76" s="211"/>
      <c r="G76" s="212"/>
      <c r="H76" s="211"/>
      <c r="I76" s="211"/>
      <c r="J76" s="211"/>
      <c r="K76" s="205"/>
    </row>
    <row r="77" spans="2:11" ht="15" customHeight="1">
      <c r="B77" s="204"/>
      <c r="C77" s="194" t="s">
        <v>50</v>
      </c>
      <c r="D77" s="211"/>
      <c r="E77" s="211"/>
      <c r="F77" s="213" t="s">
        <v>2909</v>
      </c>
      <c r="G77" s="212"/>
      <c r="H77" s="194" t="s">
        <v>2910</v>
      </c>
      <c r="I77" s="194" t="s">
        <v>2911</v>
      </c>
      <c r="J77" s="194">
        <v>20</v>
      </c>
      <c r="K77" s="205"/>
    </row>
    <row r="78" spans="2:11" ht="15" customHeight="1">
      <c r="B78" s="204"/>
      <c r="C78" s="194" t="s">
        <v>2912</v>
      </c>
      <c r="D78" s="194"/>
      <c r="E78" s="194"/>
      <c r="F78" s="213" t="s">
        <v>2909</v>
      </c>
      <c r="G78" s="212"/>
      <c r="H78" s="194" t="s">
        <v>2913</v>
      </c>
      <c r="I78" s="194" t="s">
        <v>2911</v>
      </c>
      <c r="J78" s="194">
        <v>120</v>
      </c>
      <c r="K78" s="205"/>
    </row>
    <row r="79" spans="2:11" ht="15" customHeight="1">
      <c r="B79" s="214"/>
      <c r="C79" s="194" t="s">
        <v>2914</v>
      </c>
      <c r="D79" s="194"/>
      <c r="E79" s="194"/>
      <c r="F79" s="213" t="s">
        <v>2915</v>
      </c>
      <c r="G79" s="212"/>
      <c r="H79" s="194" t="s">
        <v>2916</v>
      </c>
      <c r="I79" s="194" t="s">
        <v>2911</v>
      </c>
      <c r="J79" s="194">
        <v>50</v>
      </c>
      <c r="K79" s="205"/>
    </row>
    <row r="80" spans="2:11" ht="15" customHeight="1">
      <c r="B80" s="214"/>
      <c r="C80" s="194" t="s">
        <v>2917</v>
      </c>
      <c r="D80" s="194"/>
      <c r="E80" s="194"/>
      <c r="F80" s="213" t="s">
        <v>2909</v>
      </c>
      <c r="G80" s="212"/>
      <c r="H80" s="194" t="s">
        <v>2918</v>
      </c>
      <c r="I80" s="194" t="s">
        <v>2919</v>
      </c>
      <c r="J80" s="194"/>
      <c r="K80" s="205"/>
    </row>
    <row r="81" spans="2:11" ht="15" customHeight="1">
      <c r="B81" s="214"/>
      <c r="C81" s="215" t="s">
        <v>2920</v>
      </c>
      <c r="D81" s="215"/>
      <c r="E81" s="215"/>
      <c r="F81" s="216" t="s">
        <v>2915</v>
      </c>
      <c r="G81" s="215"/>
      <c r="H81" s="215" t="s">
        <v>2921</v>
      </c>
      <c r="I81" s="215" t="s">
        <v>2911</v>
      </c>
      <c r="J81" s="215">
        <v>15</v>
      </c>
      <c r="K81" s="205"/>
    </row>
    <row r="82" spans="2:11" ht="15" customHeight="1">
      <c r="B82" s="214"/>
      <c r="C82" s="215" t="s">
        <v>2922</v>
      </c>
      <c r="D82" s="215"/>
      <c r="E82" s="215"/>
      <c r="F82" s="216" t="s">
        <v>2915</v>
      </c>
      <c r="G82" s="215"/>
      <c r="H82" s="215" t="s">
        <v>2923</v>
      </c>
      <c r="I82" s="215" t="s">
        <v>2911</v>
      </c>
      <c r="J82" s="215">
        <v>15</v>
      </c>
      <c r="K82" s="205"/>
    </row>
    <row r="83" spans="2:11" ht="15" customHeight="1">
      <c r="B83" s="214"/>
      <c r="C83" s="215" t="s">
        <v>2924</v>
      </c>
      <c r="D83" s="215"/>
      <c r="E83" s="215"/>
      <c r="F83" s="216" t="s">
        <v>2915</v>
      </c>
      <c r="G83" s="215"/>
      <c r="H83" s="215" t="s">
        <v>2925</v>
      </c>
      <c r="I83" s="215" t="s">
        <v>2911</v>
      </c>
      <c r="J83" s="215">
        <v>20</v>
      </c>
      <c r="K83" s="205"/>
    </row>
    <row r="84" spans="2:11" ht="15" customHeight="1">
      <c r="B84" s="214"/>
      <c r="C84" s="215" t="s">
        <v>2926</v>
      </c>
      <c r="D84" s="215"/>
      <c r="E84" s="215"/>
      <c r="F84" s="216" t="s">
        <v>2915</v>
      </c>
      <c r="G84" s="215"/>
      <c r="H84" s="215" t="s">
        <v>2927</v>
      </c>
      <c r="I84" s="215" t="s">
        <v>2911</v>
      </c>
      <c r="J84" s="215">
        <v>20</v>
      </c>
      <c r="K84" s="205"/>
    </row>
    <row r="85" spans="2:11" ht="15" customHeight="1">
      <c r="B85" s="214"/>
      <c r="C85" s="194" t="s">
        <v>2928</v>
      </c>
      <c r="D85" s="194"/>
      <c r="E85" s="194"/>
      <c r="F85" s="213" t="s">
        <v>2915</v>
      </c>
      <c r="G85" s="212"/>
      <c r="H85" s="194" t="s">
        <v>2929</v>
      </c>
      <c r="I85" s="194" t="s">
        <v>2911</v>
      </c>
      <c r="J85" s="194">
        <v>50</v>
      </c>
      <c r="K85" s="205"/>
    </row>
    <row r="86" spans="2:11" ht="15" customHeight="1">
      <c r="B86" s="214"/>
      <c r="C86" s="194" t="s">
        <v>2930</v>
      </c>
      <c r="D86" s="194"/>
      <c r="E86" s="194"/>
      <c r="F86" s="213" t="s">
        <v>2915</v>
      </c>
      <c r="G86" s="212"/>
      <c r="H86" s="194" t="s">
        <v>2931</v>
      </c>
      <c r="I86" s="194" t="s">
        <v>2911</v>
      </c>
      <c r="J86" s="194">
        <v>20</v>
      </c>
      <c r="K86" s="205"/>
    </row>
    <row r="87" spans="2:11" ht="15" customHeight="1">
      <c r="B87" s="214"/>
      <c r="C87" s="194" t="s">
        <v>2932</v>
      </c>
      <c r="D87" s="194"/>
      <c r="E87" s="194"/>
      <c r="F87" s="213" t="s">
        <v>2915</v>
      </c>
      <c r="G87" s="212"/>
      <c r="H87" s="194" t="s">
        <v>2933</v>
      </c>
      <c r="I87" s="194" t="s">
        <v>2911</v>
      </c>
      <c r="J87" s="194">
        <v>20</v>
      </c>
      <c r="K87" s="205"/>
    </row>
    <row r="88" spans="2:11" ht="15" customHeight="1">
      <c r="B88" s="214"/>
      <c r="C88" s="194" t="s">
        <v>2934</v>
      </c>
      <c r="D88" s="194"/>
      <c r="E88" s="194"/>
      <c r="F88" s="213" t="s">
        <v>2915</v>
      </c>
      <c r="G88" s="212"/>
      <c r="H88" s="194" t="s">
        <v>2935</v>
      </c>
      <c r="I88" s="194" t="s">
        <v>2911</v>
      </c>
      <c r="J88" s="194">
        <v>50</v>
      </c>
      <c r="K88" s="205"/>
    </row>
    <row r="89" spans="2:11" ht="15" customHeight="1">
      <c r="B89" s="214"/>
      <c r="C89" s="194" t="s">
        <v>2936</v>
      </c>
      <c r="D89" s="194"/>
      <c r="E89" s="194"/>
      <c r="F89" s="213" t="s">
        <v>2915</v>
      </c>
      <c r="G89" s="212"/>
      <c r="H89" s="194" t="s">
        <v>2936</v>
      </c>
      <c r="I89" s="194" t="s">
        <v>2911</v>
      </c>
      <c r="J89" s="194">
        <v>50</v>
      </c>
      <c r="K89" s="205"/>
    </row>
    <row r="90" spans="2:11" ht="15" customHeight="1">
      <c r="B90" s="214"/>
      <c r="C90" s="194" t="s">
        <v>119</v>
      </c>
      <c r="D90" s="194"/>
      <c r="E90" s="194"/>
      <c r="F90" s="213" t="s">
        <v>2915</v>
      </c>
      <c r="G90" s="212"/>
      <c r="H90" s="194" t="s">
        <v>2937</v>
      </c>
      <c r="I90" s="194" t="s">
        <v>2911</v>
      </c>
      <c r="J90" s="194">
        <v>255</v>
      </c>
      <c r="K90" s="205"/>
    </row>
    <row r="91" spans="2:11" ht="15" customHeight="1">
      <c r="B91" s="214"/>
      <c r="C91" s="194" t="s">
        <v>2938</v>
      </c>
      <c r="D91" s="194"/>
      <c r="E91" s="194"/>
      <c r="F91" s="213" t="s">
        <v>2909</v>
      </c>
      <c r="G91" s="212"/>
      <c r="H91" s="194" t="s">
        <v>2939</v>
      </c>
      <c r="I91" s="194" t="s">
        <v>2940</v>
      </c>
      <c r="J91" s="194"/>
      <c r="K91" s="205"/>
    </row>
    <row r="92" spans="2:11" ht="15" customHeight="1">
      <c r="B92" s="214"/>
      <c r="C92" s="194" t="s">
        <v>2941</v>
      </c>
      <c r="D92" s="194"/>
      <c r="E92" s="194"/>
      <c r="F92" s="213" t="s">
        <v>2909</v>
      </c>
      <c r="G92" s="212"/>
      <c r="H92" s="194" t="s">
        <v>2942</v>
      </c>
      <c r="I92" s="194" t="s">
        <v>2943</v>
      </c>
      <c r="J92" s="194"/>
      <c r="K92" s="205"/>
    </row>
    <row r="93" spans="2:11" ht="15" customHeight="1">
      <c r="B93" s="214"/>
      <c r="C93" s="194" t="s">
        <v>2944</v>
      </c>
      <c r="D93" s="194"/>
      <c r="E93" s="194"/>
      <c r="F93" s="213" t="s">
        <v>2909</v>
      </c>
      <c r="G93" s="212"/>
      <c r="H93" s="194" t="s">
        <v>2944</v>
      </c>
      <c r="I93" s="194" t="s">
        <v>2943</v>
      </c>
      <c r="J93" s="194"/>
      <c r="K93" s="205"/>
    </row>
    <row r="94" spans="2:11" ht="15" customHeight="1">
      <c r="B94" s="214"/>
      <c r="C94" s="194" t="s">
        <v>35</v>
      </c>
      <c r="D94" s="194"/>
      <c r="E94" s="194"/>
      <c r="F94" s="213" t="s">
        <v>2909</v>
      </c>
      <c r="G94" s="212"/>
      <c r="H94" s="194" t="s">
        <v>2945</v>
      </c>
      <c r="I94" s="194" t="s">
        <v>2943</v>
      </c>
      <c r="J94" s="194"/>
      <c r="K94" s="205"/>
    </row>
    <row r="95" spans="2:11" ht="15" customHeight="1">
      <c r="B95" s="214"/>
      <c r="C95" s="194" t="s">
        <v>45</v>
      </c>
      <c r="D95" s="194"/>
      <c r="E95" s="194"/>
      <c r="F95" s="213" t="s">
        <v>2909</v>
      </c>
      <c r="G95" s="212"/>
      <c r="H95" s="194" t="s">
        <v>2946</v>
      </c>
      <c r="I95" s="194" t="s">
        <v>2943</v>
      </c>
      <c r="J95" s="194"/>
      <c r="K95" s="205"/>
    </row>
    <row r="96" spans="2:11" ht="15" customHeight="1">
      <c r="B96" s="217"/>
      <c r="C96" s="218"/>
      <c r="D96" s="218"/>
      <c r="E96" s="218"/>
      <c r="F96" s="218"/>
      <c r="G96" s="218"/>
      <c r="H96" s="218"/>
      <c r="I96" s="218"/>
      <c r="J96" s="218"/>
      <c r="K96" s="219"/>
    </row>
    <row r="97" spans="2:11" ht="18.75" customHeight="1">
      <c r="B97" s="220"/>
      <c r="C97" s="221"/>
      <c r="D97" s="221"/>
      <c r="E97" s="221"/>
      <c r="F97" s="221"/>
      <c r="G97" s="221"/>
      <c r="H97" s="221"/>
      <c r="I97" s="221"/>
      <c r="J97" s="221"/>
      <c r="K97" s="220"/>
    </row>
    <row r="98" spans="2:11" ht="18.75" customHeight="1">
      <c r="B98" s="200"/>
      <c r="C98" s="200"/>
      <c r="D98" s="200"/>
      <c r="E98" s="200"/>
      <c r="F98" s="200"/>
      <c r="G98" s="200"/>
      <c r="H98" s="200"/>
      <c r="I98" s="200"/>
      <c r="J98" s="200"/>
      <c r="K98" s="200"/>
    </row>
    <row r="99" spans="2:11" ht="7.5" customHeight="1">
      <c r="B99" s="201"/>
      <c r="C99" s="202"/>
      <c r="D99" s="202"/>
      <c r="E99" s="202"/>
      <c r="F99" s="202"/>
      <c r="G99" s="202"/>
      <c r="H99" s="202"/>
      <c r="I99" s="202"/>
      <c r="J99" s="202"/>
      <c r="K99" s="203"/>
    </row>
    <row r="100" spans="2:11" ht="45" customHeight="1">
      <c r="B100" s="204"/>
      <c r="C100" s="309" t="s">
        <v>2947</v>
      </c>
      <c r="D100" s="309"/>
      <c r="E100" s="309"/>
      <c r="F100" s="309"/>
      <c r="G100" s="309"/>
      <c r="H100" s="309"/>
      <c r="I100" s="309"/>
      <c r="J100" s="309"/>
      <c r="K100" s="205"/>
    </row>
    <row r="101" spans="2:11" ht="17.25" customHeight="1">
      <c r="B101" s="204"/>
      <c r="C101" s="206" t="s">
        <v>2903</v>
      </c>
      <c r="D101" s="206"/>
      <c r="E101" s="206"/>
      <c r="F101" s="206" t="s">
        <v>2904</v>
      </c>
      <c r="G101" s="207"/>
      <c r="H101" s="206" t="s">
        <v>114</v>
      </c>
      <c r="I101" s="206" t="s">
        <v>54</v>
      </c>
      <c r="J101" s="206" t="s">
        <v>2905</v>
      </c>
      <c r="K101" s="205"/>
    </row>
    <row r="102" spans="2:11" ht="17.25" customHeight="1">
      <c r="B102" s="204"/>
      <c r="C102" s="208" t="s">
        <v>2906</v>
      </c>
      <c r="D102" s="208"/>
      <c r="E102" s="208"/>
      <c r="F102" s="209" t="s">
        <v>2907</v>
      </c>
      <c r="G102" s="210"/>
      <c r="H102" s="208"/>
      <c r="I102" s="208"/>
      <c r="J102" s="208" t="s">
        <v>2908</v>
      </c>
      <c r="K102" s="205"/>
    </row>
    <row r="103" spans="2:11" ht="5.25" customHeight="1">
      <c r="B103" s="204"/>
      <c r="C103" s="206"/>
      <c r="D103" s="206"/>
      <c r="E103" s="206"/>
      <c r="F103" s="206"/>
      <c r="G103" s="222"/>
      <c r="H103" s="206"/>
      <c r="I103" s="206"/>
      <c r="J103" s="206"/>
      <c r="K103" s="205"/>
    </row>
    <row r="104" spans="2:11" ht="15" customHeight="1">
      <c r="B104" s="204"/>
      <c r="C104" s="194" t="s">
        <v>50</v>
      </c>
      <c r="D104" s="211"/>
      <c r="E104" s="211"/>
      <c r="F104" s="213" t="s">
        <v>2909</v>
      </c>
      <c r="G104" s="222"/>
      <c r="H104" s="194" t="s">
        <v>2948</v>
      </c>
      <c r="I104" s="194" t="s">
        <v>2911</v>
      </c>
      <c r="J104" s="194">
        <v>20</v>
      </c>
      <c r="K104" s="205"/>
    </row>
    <row r="105" spans="2:11" ht="15" customHeight="1">
      <c r="B105" s="204"/>
      <c r="C105" s="194" t="s">
        <v>2912</v>
      </c>
      <c r="D105" s="194"/>
      <c r="E105" s="194"/>
      <c r="F105" s="213" t="s">
        <v>2909</v>
      </c>
      <c r="G105" s="194"/>
      <c r="H105" s="194" t="s">
        <v>2948</v>
      </c>
      <c r="I105" s="194" t="s">
        <v>2911</v>
      </c>
      <c r="J105" s="194">
        <v>120</v>
      </c>
      <c r="K105" s="205"/>
    </row>
    <row r="106" spans="2:11" ht="15" customHeight="1">
      <c r="B106" s="214"/>
      <c r="C106" s="194" t="s">
        <v>2914</v>
      </c>
      <c r="D106" s="194"/>
      <c r="E106" s="194"/>
      <c r="F106" s="213" t="s">
        <v>2915</v>
      </c>
      <c r="G106" s="194"/>
      <c r="H106" s="194" t="s">
        <v>2948</v>
      </c>
      <c r="I106" s="194" t="s">
        <v>2911</v>
      </c>
      <c r="J106" s="194">
        <v>50</v>
      </c>
      <c r="K106" s="205"/>
    </row>
    <row r="107" spans="2:11" ht="15" customHeight="1">
      <c r="B107" s="214"/>
      <c r="C107" s="194" t="s">
        <v>2917</v>
      </c>
      <c r="D107" s="194"/>
      <c r="E107" s="194"/>
      <c r="F107" s="213" t="s">
        <v>2909</v>
      </c>
      <c r="G107" s="194"/>
      <c r="H107" s="194" t="s">
        <v>2948</v>
      </c>
      <c r="I107" s="194" t="s">
        <v>2919</v>
      </c>
      <c r="J107" s="194"/>
      <c r="K107" s="205"/>
    </row>
    <row r="108" spans="2:11" ht="15" customHeight="1">
      <c r="B108" s="214"/>
      <c r="C108" s="194" t="s">
        <v>2928</v>
      </c>
      <c r="D108" s="194"/>
      <c r="E108" s="194"/>
      <c r="F108" s="213" t="s">
        <v>2915</v>
      </c>
      <c r="G108" s="194"/>
      <c r="H108" s="194" t="s">
        <v>2948</v>
      </c>
      <c r="I108" s="194" t="s">
        <v>2911</v>
      </c>
      <c r="J108" s="194">
        <v>50</v>
      </c>
      <c r="K108" s="205"/>
    </row>
    <row r="109" spans="2:11" ht="15" customHeight="1">
      <c r="B109" s="214"/>
      <c r="C109" s="194" t="s">
        <v>2936</v>
      </c>
      <c r="D109" s="194"/>
      <c r="E109" s="194"/>
      <c r="F109" s="213" t="s">
        <v>2915</v>
      </c>
      <c r="G109" s="194"/>
      <c r="H109" s="194" t="s">
        <v>2948</v>
      </c>
      <c r="I109" s="194" t="s">
        <v>2911</v>
      </c>
      <c r="J109" s="194">
        <v>50</v>
      </c>
      <c r="K109" s="205"/>
    </row>
    <row r="110" spans="2:11" ht="15" customHeight="1">
      <c r="B110" s="214"/>
      <c r="C110" s="194" t="s">
        <v>2934</v>
      </c>
      <c r="D110" s="194"/>
      <c r="E110" s="194"/>
      <c r="F110" s="213" t="s">
        <v>2915</v>
      </c>
      <c r="G110" s="194"/>
      <c r="H110" s="194" t="s">
        <v>2948</v>
      </c>
      <c r="I110" s="194" t="s">
        <v>2911</v>
      </c>
      <c r="J110" s="194">
        <v>50</v>
      </c>
      <c r="K110" s="205"/>
    </row>
    <row r="111" spans="2:11" ht="15" customHeight="1">
      <c r="B111" s="214"/>
      <c r="C111" s="194" t="s">
        <v>50</v>
      </c>
      <c r="D111" s="194"/>
      <c r="E111" s="194"/>
      <c r="F111" s="213" t="s">
        <v>2909</v>
      </c>
      <c r="G111" s="194"/>
      <c r="H111" s="194" t="s">
        <v>2949</v>
      </c>
      <c r="I111" s="194" t="s">
        <v>2911</v>
      </c>
      <c r="J111" s="194">
        <v>20</v>
      </c>
      <c r="K111" s="205"/>
    </row>
    <row r="112" spans="2:11" ht="15" customHeight="1">
      <c r="B112" s="214"/>
      <c r="C112" s="194" t="s">
        <v>2950</v>
      </c>
      <c r="D112" s="194"/>
      <c r="E112" s="194"/>
      <c r="F112" s="213" t="s">
        <v>2909</v>
      </c>
      <c r="G112" s="194"/>
      <c r="H112" s="194" t="s">
        <v>2951</v>
      </c>
      <c r="I112" s="194" t="s">
        <v>2911</v>
      </c>
      <c r="J112" s="194">
        <v>120</v>
      </c>
      <c r="K112" s="205"/>
    </row>
    <row r="113" spans="2:11" ht="15" customHeight="1">
      <c r="B113" s="214"/>
      <c r="C113" s="194" t="s">
        <v>35</v>
      </c>
      <c r="D113" s="194"/>
      <c r="E113" s="194"/>
      <c r="F113" s="213" t="s">
        <v>2909</v>
      </c>
      <c r="G113" s="194"/>
      <c r="H113" s="194" t="s">
        <v>2952</v>
      </c>
      <c r="I113" s="194" t="s">
        <v>2943</v>
      </c>
      <c r="J113" s="194"/>
      <c r="K113" s="205"/>
    </row>
    <row r="114" spans="2:11" ht="15" customHeight="1">
      <c r="B114" s="214"/>
      <c r="C114" s="194" t="s">
        <v>45</v>
      </c>
      <c r="D114" s="194"/>
      <c r="E114" s="194"/>
      <c r="F114" s="213" t="s">
        <v>2909</v>
      </c>
      <c r="G114" s="194"/>
      <c r="H114" s="194" t="s">
        <v>2953</v>
      </c>
      <c r="I114" s="194" t="s">
        <v>2943</v>
      </c>
      <c r="J114" s="194"/>
      <c r="K114" s="205"/>
    </row>
    <row r="115" spans="2:11" ht="15" customHeight="1">
      <c r="B115" s="214"/>
      <c r="C115" s="194" t="s">
        <v>54</v>
      </c>
      <c r="D115" s="194"/>
      <c r="E115" s="194"/>
      <c r="F115" s="213" t="s">
        <v>2909</v>
      </c>
      <c r="G115" s="194"/>
      <c r="H115" s="194" t="s">
        <v>2954</v>
      </c>
      <c r="I115" s="194" t="s">
        <v>2955</v>
      </c>
      <c r="J115" s="194"/>
      <c r="K115" s="205"/>
    </row>
    <row r="116" spans="2:11" ht="15" customHeight="1">
      <c r="B116" s="217"/>
      <c r="C116" s="223"/>
      <c r="D116" s="223"/>
      <c r="E116" s="223"/>
      <c r="F116" s="223"/>
      <c r="G116" s="223"/>
      <c r="H116" s="223"/>
      <c r="I116" s="223"/>
      <c r="J116" s="223"/>
      <c r="K116" s="219"/>
    </row>
    <row r="117" spans="2:11" ht="18.75" customHeight="1">
      <c r="B117" s="224"/>
      <c r="C117" s="190"/>
      <c r="D117" s="190"/>
      <c r="E117" s="190"/>
      <c r="F117" s="225"/>
      <c r="G117" s="190"/>
      <c r="H117" s="190"/>
      <c r="I117" s="190"/>
      <c r="J117" s="190"/>
      <c r="K117" s="224"/>
    </row>
    <row r="118" spans="2:11" ht="18.75" customHeight="1">
      <c r="B118" s="200"/>
      <c r="C118" s="200"/>
      <c r="D118" s="200"/>
      <c r="E118" s="200"/>
      <c r="F118" s="200"/>
      <c r="G118" s="200"/>
      <c r="H118" s="200"/>
      <c r="I118" s="200"/>
      <c r="J118" s="200"/>
      <c r="K118" s="200"/>
    </row>
    <row r="119" spans="2:11" ht="7.5" customHeight="1">
      <c r="B119" s="226"/>
      <c r="C119" s="227"/>
      <c r="D119" s="227"/>
      <c r="E119" s="227"/>
      <c r="F119" s="227"/>
      <c r="G119" s="227"/>
      <c r="H119" s="227"/>
      <c r="I119" s="227"/>
      <c r="J119" s="227"/>
      <c r="K119" s="228"/>
    </row>
    <row r="120" spans="2:11" ht="45" customHeight="1">
      <c r="B120" s="229"/>
      <c r="C120" s="304" t="s">
        <v>2956</v>
      </c>
      <c r="D120" s="304"/>
      <c r="E120" s="304"/>
      <c r="F120" s="304"/>
      <c r="G120" s="304"/>
      <c r="H120" s="304"/>
      <c r="I120" s="304"/>
      <c r="J120" s="304"/>
      <c r="K120" s="230"/>
    </row>
    <row r="121" spans="2:11" ht="17.25" customHeight="1">
      <c r="B121" s="231"/>
      <c r="C121" s="206" t="s">
        <v>2903</v>
      </c>
      <c r="D121" s="206"/>
      <c r="E121" s="206"/>
      <c r="F121" s="206" t="s">
        <v>2904</v>
      </c>
      <c r="G121" s="207"/>
      <c r="H121" s="206" t="s">
        <v>114</v>
      </c>
      <c r="I121" s="206" t="s">
        <v>54</v>
      </c>
      <c r="J121" s="206" t="s">
        <v>2905</v>
      </c>
      <c r="K121" s="232"/>
    </row>
    <row r="122" spans="2:11" ht="17.25" customHeight="1">
      <c r="B122" s="231"/>
      <c r="C122" s="208" t="s">
        <v>2906</v>
      </c>
      <c r="D122" s="208"/>
      <c r="E122" s="208"/>
      <c r="F122" s="209" t="s">
        <v>2907</v>
      </c>
      <c r="G122" s="210"/>
      <c r="H122" s="208"/>
      <c r="I122" s="208"/>
      <c r="J122" s="208" t="s">
        <v>2908</v>
      </c>
      <c r="K122" s="232"/>
    </row>
    <row r="123" spans="2:11" ht="5.25" customHeight="1">
      <c r="B123" s="233"/>
      <c r="C123" s="211"/>
      <c r="D123" s="211"/>
      <c r="E123" s="211"/>
      <c r="F123" s="211"/>
      <c r="G123" s="194"/>
      <c r="H123" s="211"/>
      <c r="I123" s="211"/>
      <c r="J123" s="211"/>
      <c r="K123" s="234"/>
    </row>
    <row r="124" spans="2:11" ht="15" customHeight="1">
      <c r="B124" s="233"/>
      <c r="C124" s="194" t="s">
        <v>2912</v>
      </c>
      <c r="D124" s="211"/>
      <c r="E124" s="211"/>
      <c r="F124" s="213" t="s">
        <v>2909</v>
      </c>
      <c r="G124" s="194"/>
      <c r="H124" s="194" t="s">
        <v>2948</v>
      </c>
      <c r="I124" s="194" t="s">
        <v>2911</v>
      </c>
      <c r="J124" s="194">
        <v>120</v>
      </c>
      <c r="K124" s="235"/>
    </row>
    <row r="125" spans="2:11" ht="15" customHeight="1">
      <c r="B125" s="233"/>
      <c r="C125" s="194" t="s">
        <v>2957</v>
      </c>
      <c r="D125" s="194"/>
      <c r="E125" s="194"/>
      <c r="F125" s="213" t="s">
        <v>2909</v>
      </c>
      <c r="G125" s="194"/>
      <c r="H125" s="194" t="s">
        <v>2958</v>
      </c>
      <c r="I125" s="194" t="s">
        <v>2911</v>
      </c>
      <c r="J125" s="194" t="s">
        <v>2959</v>
      </c>
      <c r="K125" s="235"/>
    </row>
    <row r="126" spans="2:11" ht="15" customHeight="1">
      <c r="B126" s="233"/>
      <c r="C126" s="194" t="s">
        <v>2858</v>
      </c>
      <c r="D126" s="194"/>
      <c r="E126" s="194"/>
      <c r="F126" s="213" t="s">
        <v>2909</v>
      </c>
      <c r="G126" s="194"/>
      <c r="H126" s="194" t="s">
        <v>2960</v>
      </c>
      <c r="I126" s="194" t="s">
        <v>2911</v>
      </c>
      <c r="J126" s="194" t="s">
        <v>2959</v>
      </c>
      <c r="K126" s="235"/>
    </row>
    <row r="127" spans="2:11" ht="15" customHeight="1">
      <c r="B127" s="233"/>
      <c r="C127" s="194" t="s">
        <v>2920</v>
      </c>
      <c r="D127" s="194"/>
      <c r="E127" s="194"/>
      <c r="F127" s="213" t="s">
        <v>2915</v>
      </c>
      <c r="G127" s="194"/>
      <c r="H127" s="194" t="s">
        <v>2921</v>
      </c>
      <c r="I127" s="194" t="s">
        <v>2911</v>
      </c>
      <c r="J127" s="194">
        <v>15</v>
      </c>
      <c r="K127" s="235"/>
    </row>
    <row r="128" spans="2:11" ht="15" customHeight="1">
      <c r="B128" s="233"/>
      <c r="C128" s="215" t="s">
        <v>2922</v>
      </c>
      <c r="D128" s="215"/>
      <c r="E128" s="215"/>
      <c r="F128" s="216" t="s">
        <v>2915</v>
      </c>
      <c r="G128" s="215"/>
      <c r="H128" s="215" t="s">
        <v>2923</v>
      </c>
      <c r="I128" s="215" t="s">
        <v>2911</v>
      </c>
      <c r="J128" s="215">
        <v>15</v>
      </c>
      <c r="K128" s="235"/>
    </row>
    <row r="129" spans="2:11" ht="15" customHeight="1">
      <c r="B129" s="233"/>
      <c r="C129" s="215" t="s">
        <v>2924</v>
      </c>
      <c r="D129" s="215"/>
      <c r="E129" s="215"/>
      <c r="F129" s="216" t="s">
        <v>2915</v>
      </c>
      <c r="G129" s="215"/>
      <c r="H129" s="215" t="s">
        <v>2925</v>
      </c>
      <c r="I129" s="215" t="s">
        <v>2911</v>
      </c>
      <c r="J129" s="215">
        <v>20</v>
      </c>
      <c r="K129" s="235"/>
    </row>
    <row r="130" spans="2:11" ht="15" customHeight="1">
      <c r="B130" s="233"/>
      <c r="C130" s="215" t="s">
        <v>2926</v>
      </c>
      <c r="D130" s="215"/>
      <c r="E130" s="215"/>
      <c r="F130" s="216" t="s">
        <v>2915</v>
      </c>
      <c r="G130" s="215"/>
      <c r="H130" s="215" t="s">
        <v>2927</v>
      </c>
      <c r="I130" s="215" t="s">
        <v>2911</v>
      </c>
      <c r="J130" s="215">
        <v>20</v>
      </c>
      <c r="K130" s="235"/>
    </row>
    <row r="131" spans="2:11" ht="15" customHeight="1">
      <c r="B131" s="233"/>
      <c r="C131" s="194" t="s">
        <v>2914</v>
      </c>
      <c r="D131" s="194"/>
      <c r="E131" s="194"/>
      <c r="F131" s="213" t="s">
        <v>2915</v>
      </c>
      <c r="G131" s="194"/>
      <c r="H131" s="194" t="s">
        <v>2948</v>
      </c>
      <c r="I131" s="194" t="s">
        <v>2911</v>
      </c>
      <c r="J131" s="194">
        <v>50</v>
      </c>
      <c r="K131" s="235"/>
    </row>
    <row r="132" spans="2:11" ht="15" customHeight="1">
      <c r="B132" s="233"/>
      <c r="C132" s="194" t="s">
        <v>2928</v>
      </c>
      <c r="D132" s="194"/>
      <c r="E132" s="194"/>
      <c r="F132" s="213" t="s">
        <v>2915</v>
      </c>
      <c r="G132" s="194"/>
      <c r="H132" s="194" t="s">
        <v>2948</v>
      </c>
      <c r="I132" s="194" t="s">
        <v>2911</v>
      </c>
      <c r="J132" s="194">
        <v>50</v>
      </c>
      <c r="K132" s="235"/>
    </row>
    <row r="133" spans="2:11" ht="15" customHeight="1">
      <c r="B133" s="233"/>
      <c r="C133" s="194" t="s">
        <v>2934</v>
      </c>
      <c r="D133" s="194"/>
      <c r="E133" s="194"/>
      <c r="F133" s="213" t="s">
        <v>2915</v>
      </c>
      <c r="G133" s="194"/>
      <c r="H133" s="194" t="s">
        <v>2948</v>
      </c>
      <c r="I133" s="194" t="s">
        <v>2911</v>
      </c>
      <c r="J133" s="194">
        <v>50</v>
      </c>
      <c r="K133" s="235"/>
    </row>
    <row r="134" spans="2:11" ht="15" customHeight="1">
      <c r="B134" s="233"/>
      <c r="C134" s="194" t="s">
        <v>2936</v>
      </c>
      <c r="D134" s="194"/>
      <c r="E134" s="194"/>
      <c r="F134" s="213" t="s">
        <v>2915</v>
      </c>
      <c r="G134" s="194"/>
      <c r="H134" s="194" t="s">
        <v>2948</v>
      </c>
      <c r="I134" s="194" t="s">
        <v>2911</v>
      </c>
      <c r="J134" s="194">
        <v>50</v>
      </c>
      <c r="K134" s="235"/>
    </row>
    <row r="135" spans="2:11" ht="15" customHeight="1">
      <c r="B135" s="233"/>
      <c r="C135" s="194" t="s">
        <v>119</v>
      </c>
      <c r="D135" s="194"/>
      <c r="E135" s="194"/>
      <c r="F135" s="213" t="s">
        <v>2915</v>
      </c>
      <c r="G135" s="194"/>
      <c r="H135" s="194" t="s">
        <v>2961</v>
      </c>
      <c r="I135" s="194" t="s">
        <v>2911</v>
      </c>
      <c r="J135" s="194">
        <v>255</v>
      </c>
      <c r="K135" s="235"/>
    </row>
    <row r="136" spans="2:11" ht="15" customHeight="1">
      <c r="B136" s="233"/>
      <c r="C136" s="194" t="s">
        <v>2938</v>
      </c>
      <c r="D136" s="194"/>
      <c r="E136" s="194"/>
      <c r="F136" s="213" t="s">
        <v>2909</v>
      </c>
      <c r="G136" s="194"/>
      <c r="H136" s="194" t="s">
        <v>2962</v>
      </c>
      <c r="I136" s="194" t="s">
        <v>2940</v>
      </c>
      <c r="J136" s="194"/>
      <c r="K136" s="235"/>
    </row>
    <row r="137" spans="2:11" ht="15" customHeight="1">
      <c r="B137" s="233"/>
      <c r="C137" s="194" t="s">
        <v>2941</v>
      </c>
      <c r="D137" s="194"/>
      <c r="E137" s="194"/>
      <c r="F137" s="213" t="s">
        <v>2909</v>
      </c>
      <c r="G137" s="194"/>
      <c r="H137" s="194" t="s">
        <v>2963</v>
      </c>
      <c r="I137" s="194" t="s">
        <v>2943</v>
      </c>
      <c r="J137" s="194"/>
      <c r="K137" s="235"/>
    </row>
    <row r="138" spans="2:11" ht="15" customHeight="1">
      <c r="B138" s="233"/>
      <c r="C138" s="194" t="s">
        <v>2944</v>
      </c>
      <c r="D138" s="194"/>
      <c r="E138" s="194"/>
      <c r="F138" s="213" t="s">
        <v>2909</v>
      </c>
      <c r="G138" s="194"/>
      <c r="H138" s="194" t="s">
        <v>2944</v>
      </c>
      <c r="I138" s="194" t="s">
        <v>2943</v>
      </c>
      <c r="J138" s="194"/>
      <c r="K138" s="235"/>
    </row>
    <row r="139" spans="2:11" ht="15" customHeight="1">
      <c r="B139" s="233"/>
      <c r="C139" s="194" t="s">
        <v>35</v>
      </c>
      <c r="D139" s="194"/>
      <c r="E139" s="194"/>
      <c r="F139" s="213" t="s">
        <v>2909</v>
      </c>
      <c r="G139" s="194"/>
      <c r="H139" s="194" t="s">
        <v>2964</v>
      </c>
      <c r="I139" s="194" t="s">
        <v>2943</v>
      </c>
      <c r="J139" s="194"/>
      <c r="K139" s="235"/>
    </row>
    <row r="140" spans="2:11" ht="15" customHeight="1">
      <c r="B140" s="233"/>
      <c r="C140" s="194" t="s">
        <v>2965</v>
      </c>
      <c r="D140" s="194"/>
      <c r="E140" s="194"/>
      <c r="F140" s="213" t="s">
        <v>2909</v>
      </c>
      <c r="G140" s="194"/>
      <c r="H140" s="194" t="s">
        <v>2966</v>
      </c>
      <c r="I140" s="194" t="s">
        <v>2943</v>
      </c>
      <c r="J140" s="194"/>
      <c r="K140" s="235"/>
    </row>
    <row r="141" spans="2:11" ht="15" customHeight="1">
      <c r="B141" s="236"/>
      <c r="C141" s="237"/>
      <c r="D141" s="237"/>
      <c r="E141" s="237"/>
      <c r="F141" s="237"/>
      <c r="G141" s="237"/>
      <c r="H141" s="237"/>
      <c r="I141" s="237"/>
      <c r="J141" s="237"/>
      <c r="K141" s="238"/>
    </row>
    <row r="142" spans="2:11" ht="18.75" customHeight="1">
      <c r="B142" s="190"/>
      <c r="C142" s="190"/>
      <c r="D142" s="190"/>
      <c r="E142" s="190"/>
      <c r="F142" s="225"/>
      <c r="G142" s="190"/>
      <c r="H142" s="190"/>
      <c r="I142" s="190"/>
      <c r="J142" s="190"/>
      <c r="K142" s="190"/>
    </row>
    <row r="143" spans="2:11" ht="18.75" customHeight="1">
      <c r="B143" s="200"/>
      <c r="C143" s="200"/>
      <c r="D143" s="200"/>
      <c r="E143" s="200"/>
      <c r="F143" s="200"/>
      <c r="G143" s="200"/>
      <c r="H143" s="200"/>
      <c r="I143" s="200"/>
      <c r="J143" s="200"/>
      <c r="K143" s="200"/>
    </row>
    <row r="144" spans="2:11" ht="7.5" customHeight="1">
      <c r="B144" s="201"/>
      <c r="C144" s="202"/>
      <c r="D144" s="202"/>
      <c r="E144" s="202"/>
      <c r="F144" s="202"/>
      <c r="G144" s="202"/>
      <c r="H144" s="202"/>
      <c r="I144" s="202"/>
      <c r="J144" s="202"/>
      <c r="K144" s="203"/>
    </row>
    <row r="145" spans="2:11" ht="45" customHeight="1">
      <c r="B145" s="204"/>
      <c r="C145" s="309" t="s">
        <v>2967</v>
      </c>
      <c r="D145" s="309"/>
      <c r="E145" s="309"/>
      <c r="F145" s="309"/>
      <c r="G145" s="309"/>
      <c r="H145" s="309"/>
      <c r="I145" s="309"/>
      <c r="J145" s="309"/>
      <c r="K145" s="205"/>
    </row>
    <row r="146" spans="2:11" ht="17.25" customHeight="1">
      <c r="B146" s="204"/>
      <c r="C146" s="206" t="s">
        <v>2903</v>
      </c>
      <c r="D146" s="206"/>
      <c r="E146" s="206"/>
      <c r="F146" s="206" t="s">
        <v>2904</v>
      </c>
      <c r="G146" s="207"/>
      <c r="H146" s="206" t="s">
        <v>114</v>
      </c>
      <c r="I146" s="206" t="s">
        <v>54</v>
      </c>
      <c r="J146" s="206" t="s">
        <v>2905</v>
      </c>
      <c r="K146" s="205"/>
    </row>
    <row r="147" spans="2:11" ht="17.25" customHeight="1">
      <c r="B147" s="204"/>
      <c r="C147" s="208" t="s">
        <v>2906</v>
      </c>
      <c r="D147" s="208"/>
      <c r="E147" s="208"/>
      <c r="F147" s="209" t="s">
        <v>2907</v>
      </c>
      <c r="G147" s="210"/>
      <c r="H147" s="208"/>
      <c r="I147" s="208"/>
      <c r="J147" s="208" t="s">
        <v>2908</v>
      </c>
      <c r="K147" s="205"/>
    </row>
    <row r="148" spans="2:11" ht="5.25" customHeight="1">
      <c r="B148" s="214"/>
      <c r="C148" s="211"/>
      <c r="D148" s="211"/>
      <c r="E148" s="211"/>
      <c r="F148" s="211"/>
      <c r="G148" s="212"/>
      <c r="H148" s="211"/>
      <c r="I148" s="211"/>
      <c r="J148" s="211"/>
      <c r="K148" s="235"/>
    </row>
    <row r="149" spans="2:11" ht="15" customHeight="1">
      <c r="B149" s="214"/>
      <c r="C149" s="239" t="s">
        <v>2912</v>
      </c>
      <c r="D149" s="194"/>
      <c r="E149" s="194"/>
      <c r="F149" s="240" t="s">
        <v>2909</v>
      </c>
      <c r="G149" s="194"/>
      <c r="H149" s="239" t="s">
        <v>2948</v>
      </c>
      <c r="I149" s="239" t="s">
        <v>2911</v>
      </c>
      <c r="J149" s="239">
        <v>120</v>
      </c>
      <c r="K149" s="235"/>
    </row>
    <row r="150" spans="2:11" ht="15" customHeight="1">
      <c r="B150" s="214"/>
      <c r="C150" s="239" t="s">
        <v>2957</v>
      </c>
      <c r="D150" s="194"/>
      <c r="E150" s="194"/>
      <c r="F150" s="240" t="s">
        <v>2909</v>
      </c>
      <c r="G150" s="194"/>
      <c r="H150" s="239" t="s">
        <v>2968</v>
      </c>
      <c r="I150" s="239" t="s">
        <v>2911</v>
      </c>
      <c r="J150" s="239" t="s">
        <v>2959</v>
      </c>
      <c r="K150" s="235"/>
    </row>
    <row r="151" spans="2:11" ht="15" customHeight="1">
      <c r="B151" s="214"/>
      <c r="C151" s="239" t="s">
        <v>2858</v>
      </c>
      <c r="D151" s="194"/>
      <c r="E151" s="194"/>
      <c r="F151" s="240" t="s">
        <v>2909</v>
      </c>
      <c r="G151" s="194"/>
      <c r="H151" s="239" t="s">
        <v>2969</v>
      </c>
      <c r="I151" s="239" t="s">
        <v>2911</v>
      </c>
      <c r="J151" s="239" t="s">
        <v>2959</v>
      </c>
      <c r="K151" s="235"/>
    </row>
    <row r="152" spans="2:11" ht="15" customHeight="1">
      <c r="B152" s="214"/>
      <c r="C152" s="239" t="s">
        <v>2914</v>
      </c>
      <c r="D152" s="194"/>
      <c r="E152" s="194"/>
      <c r="F152" s="240" t="s">
        <v>2915</v>
      </c>
      <c r="G152" s="194"/>
      <c r="H152" s="239" t="s">
        <v>2948</v>
      </c>
      <c r="I152" s="239" t="s">
        <v>2911</v>
      </c>
      <c r="J152" s="239">
        <v>50</v>
      </c>
      <c r="K152" s="235"/>
    </row>
    <row r="153" spans="2:11" ht="15" customHeight="1">
      <c r="B153" s="214"/>
      <c r="C153" s="239" t="s">
        <v>2917</v>
      </c>
      <c r="D153" s="194"/>
      <c r="E153" s="194"/>
      <c r="F153" s="240" t="s">
        <v>2909</v>
      </c>
      <c r="G153" s="194"/>
      <c r="H153" s="239" t="s">
        <v>2948</v>
      </c>
      <c r="I153" s="239" t="s">
        <v>2919</v>
      </c>
      <c r="J153" s="239"/>
      <c r="K153" s="235"/>
    </row>
    <row r="154" spans="2:11" ht="15" customHeight="1">
      <c r="B154" s="214"/>
      <c r="C154" s="239" t="s">
        <v>2928</v>
      </c>
      <c r="D154" s="194"/>
      <c r="E154" s="194"/>
      <c r="F154" s="240" t="s">
        <v>2915</v>
      </c>
      <c r="G154" s="194"/>
      <c r="H154" s="239" t="s">
        <v>2948</v>
      </c>
      <c r="I154" s="239" t="s">
        <v>2911</v>
      </c>
      <c r="J154" s="239">
        <v>50</v>
      </c>
      <c r="K154" s="235"/>
    </row>
    <row r="155" spans="2:11" ht="15" customHeight="1">
      <c r="B155" s="214"/>
      <c r="C155" s="239" t="s">
        <v>2936</v>
      </c>
      <c r="D155" s="194"/>
      <c r="E155" s="194"/>
      <c r="F155" s="240" t="s">
        <v>2915</v>
      </c>
      <c r="G155" s="194"/>
      <c r="H155" s="239" t="s">
        <v>2948</v>
      </c>
      <c r="I155" s="239" t="s">
        <v>2911</v>
      </c>
      <c r="J155" s="239">
        <v>50</v>
      </c>
      <c r="K155" s="235"/>
    </row>
    <row r="156" spans="2:11" ht="15" customHeight="1">
      <c r="B156" s="214"/>
      <c r="C156" s="239" t="s">
        <v>2934</v>
      </c>
      <c r="D156" s="194"/>
      <c r="E156" s="194"/>
      <c r="F156" s="240" t="s">
        <v>2915</v>
      </c>
      <c r="G156" s="194"/>
      <c r="H156" s="239" t="s">
        <v>2948</v>
      </c>
      <c r="I156" s="239" t="s">
        <v>2911</v>
      </c>
      <c r="J156" s="239">
        <v>50</v>
      </c>
      <c r="K156" s="235"/>
    </row>
    <row r="157" spans="2:11" ht="15" customHeight="1">
      <c r="B157" s="214"/>
      <c r="C157" s="239" t="s">
        <v>106</v>
      </c>
      <c r="D157" s="194"/>
      <c r="E157" s="194"/>
      <c r="F157" s="240" t="s">
        <v>2909</v>
      </c>
      <c r="G157" s="194"/>
      <c r="H157" s="239" t="s">
        <v>2970</v>
      </c>
      <c r="I157" s="239" t="s">
        <v>2911</v>
      </c>
      <c r="J157" s="239" t="s">
        <v>2971</v>
      </c>
      <c r="K157" s="235"/>
    </row>
    <row r="158" spans="2:11" ht="15" customHeight="1">
      <c r="B158" s="214"/>
      <c r="C158" s="239" t="s">
        <v>2972</v>
      </c>
      <c r="D158" s="194"/>
      <c r="E158" s="194"/>
      <c r="F158" s="240" t="s">
        <v>2909</v>
      </c>
      <c r="G158" s="194"/>
      <c r="H158" s="239" t="s">
        <v>2973</v>
      </c>
      <c r="I158" s="239" t="s">
        <v>2943</v>
      </c>
      <c r="J158" s="239"/>
      <c r="K158" s="235"/>
    </row>
    <row r="159" spans="2:11" ht="15" customHeight="1">
      <c r="B159" s="241"/>
      <c r="C159" s="223"/>
      <c r="D159" s="223"/>
      <c r="E159" s="223"/>
      <c r="F159" s="223"/>
      <c r="G159" s="223"/>
      <c r="H159" s="223"/>
      <c r="I159" s="223"/>
      <c r="J159" s="223"/>
      <c r="K159" s="242"/>
    </row>
    <row r="160" spans="2:11" ht="18.75" customHeight="1">
      <c r="B160" s="190"/>
      <c r="C160" s="194"/>
      <c r="D160" s="194"/>
      <c r="E160" s="194"/>
      <c r="F160" s="213"/>
      <c r="G160" s="194"/>
      <c r="H160" s="194"/>
      <c r="I160" s="194"/>
      <c r="J160" s="194"/>
      <c r="K160" s="190"/>
    </row>
    <row r="161" spans="2:11" ht="18.75" customHeight="1">
      <c r="B161" s="200"/>
      <c r="C161" s="200"/>
      <c r="D161" s="200"/>
      <c r="E161" s="200"/>
      <c r="F161" s="200"/>
      <c r="G161" s="200"/>
      <c r="H161" s="200"/>
      <c r="I161" s="200"/>
      <c r="J161" s="200"/>
      <c r="K161" s="200"/>
    </row>
    <row r="162" spans="2:11" ht="7.5" customHeight="1">
      <c r="B162" s="182"/>
      <c r="C162" s="183"/>
      <c r="D162" s="183"/>
      <c r="E162" s="183"/>
      <c r="F162" s="183"/>
      <c r="G162" s="183"/>
      <c r="H162" s="183"/>
      <c r="I162" s="183"/>
      <c r="J162" s="183"/>
      <c r="K162" s="184"/>
    </row>
    <row r="163" spans="2:11" ht="45" customHeight="1">
      <c r="B163" s="185"/>
      <c r="C163" s="304" t="s">
        <v>2974</v>
      </c>
      <c r="D163" s="304"/>
      <c r="E163" s="304"/>
      <c r="F163" s="304"/>
      <c r="G163" s="304"/>
      <c r="H163" s="304"/>
      <c r="I163" s="304"/>
      <c r="J163" s="304"/>
      <c r="K163" s="186"/>
    </row>
    <row r="164" spans="2:11" ht="17.25" customHeight="1">
      <c r="B164" s="185"/>
      <c r="C164" s="206" t="s">
        <v>2903</v>
      </c>
      <c r="D164" s="206"/>
      <c r="E164" s="206"/>
      <c r="F164" s="206" t="s">
        <v>2904</v>
      </c>
      <c r="G164" s="243"/>
      <c r="H164" s="244" t="s">
        <v>114</v>
      </c>
      <c r="I164" s="244" t="s">
        <v>54</v>
      </c>
      <c r="J164" s="206" t="s">
        <v>2905</v>
      </c>
      <c r="K164" s="186"/>
    </row>
    <row r="165" spans="2:11" ht="17.25" customHeight="1">
      <c r="B165" s="187"/>
      <c r="C165" s="208" t="s">
        <v>2906</v>
      </c>
      <c r="D165" s="208"/>
      <c r="E165" s="208"/>
      <c r="F165" s="209" t="s">
        <v>2907</v>
      </c>
      <c r="G165" s="245"/>
      <c r="H165" s="246"/>
      <c r="I165" s="246"/>
      <c r="J165" s="208" t="s">
        <v>2908</v>
      </c>
      <c r="K165" s="188"/>
    </row>
    <row r="166" spans="2:11" ht="5.25" customHeight="1">
      <c r="B166" s="214"/>
      <c r="C166" s="211"/>
      <c r="D166" s="211"/>
      <c r="E166" s="211"/>
      <c r="F166" s="211"/>
      <c r="G166" s="212"/>
      <c r="H166" s="211"/>
      <c r="I166" s="211"/>
      <c r="J166" s="211"/>
      <c r="K166" s="235"/>
    </row>
    <row r="167" spans="2:11" ht="15" customHeight="1">
      <c r="B167" s="214"/>
      <c r="C167" s="194" t="s">
        <v>2912</v>
      </c>
      <c r="D167" s="194"/>
      <c r="E167" s="194"/>
      <c r="F167" s="213" t="s">
        <v>2909</v>
      </c>
      <c r="G167" s="194"/>
      <c r="H167" s="194" t="s">
        <v>2948</v>
      </c>
      <c r="I167" s="194" t="s">
        <v>2911</v>
      </c>
      <c r="J167" s="194">
        <v>120</v>
      </c>
      <c r="K167" s="235"/>
    </row>
    <row r="168" spans="2:11" ht="15" customHeight="1">
      <c r="B168" s="214"/>
      <c r="C168" s="194" t="s">
        <v>2957</v>
      </c>
      <c r="D168" s="194"/>
      <c r="E168" s="194"/>
      <c r="F168" s="213" t="s">
        <v>2909</v>
      </c>
      <c r="G168" s="194"/>
      <c r="H168" s="194" t="s">
        <v>2958</v>
      </c>
      <c r="I168" s="194" t="s">
        <v>2911</v>
      </c>
      <c r="J168" s="194" t="s">
        <v>2959</v>
      </c>
      <c r="K168" s="235"/>
    </row>
    <row r="169" spans="2:11" ht="15" customHeight="1">
      <c r="B169" s="214"/>
      <c r="C169" s="194" t="s">
        <v>2858</v>
      </c>
      <c r="D169" s="194"/>
      <c r="E169" s="194"/>
      <c r="F169" s="213" t="s">
        <v>2909</v>
      </c>
      <c r="G169" s="194"/>
      <c r="H169" s="194" t="s">
        <v>2975</v>
      </c>
      <c r="I169" s="194" t="s">
        <v>2911</v>
      </c>
      <c r="J169" s="194" t="s">
        <v>2959</v>
      </c>
      <c r="K169" s="235"/>
    </row>
    <row r="170" spans="2:11" ht="15" customHeight="1">
      <c r="B170" s="214"/>
      <c r="C170" s="194" t="s">
        <v>2914</v>
      </c>
      <c r="D170" s="194"/>
      <c r="E170" s="194"/>
      <c r="F170" s="213" t="s">
        <v>2915</v>
      </c>
      <c r="G170" s="194"/>
      <c r="H170" s="194" t="s">
        <v>2975</v>
      </c>
      <c r="I170" s="194" t="s">
        <v>2911</v>
      </c>
      <c r="J170" s="194">
        <v>50</v>
      </c>
      <c r="K170" s="235"/>
    </row>
    <row r="171" spans="2:11" ht="15" customHeight="1">
      <c r="B171" s="214"/>
      <c r="C171" s="194" t="s">
        <v>2917</v>
      </c>
      <c r="D171" s="194"/>
      <c r="E171" s="194"/>
      <c r="F171" s="213" t="s">
        <v>2909</v>
      </c>
      <c r="G171" s="194"/>
      <c r="H171" s="194" t="s">
        <v>2975</v>
      </c>
      <c r="I171" s="194" t="s">
        <v>2919</v>
      </c>
      <c r="J171" s="194"/>
      <c r="K171" s="235"/>
    </row>
    <row r="172" spans="2:11" ht="15" customHeight="1">
      <c r="B172" s="214"/>
      <c r="C172" s="194" t="s">
        <v>2928</v>
      </c>
      <c r="D172" s="194"/>
      <c r="E172" s="194"/>
      <c r="F172" s="213" t="s">
        <v>2915</v>
      </c>
      <c r="G172" s="194"/>
      <c r="H172" s="194" t="s">
        <v>2975</v>
      </c>
      <c r="I172" s="194" t="s">
        <v>2911</v>
      </c>
      <c r="J172" s="194">
        <v>50</v>
      </c>
      <c r="K172" s="235"/>
    </row>
    <row r="173" spans="2:11" ht="15" customHeight="1">
      <c r="B173" s="214"/>
      <c r="C173" s="194" t="s">
        <v>2936</v>
      </c>
      <c r="D173" s="194"/>
      <c r="E173" s="194"/>
      <c r="F173" s="213" t="s">
        <v>2915</v>
      </c>
      <c r="G173" s="194"/>
      <c r="H173" s="194" t="s">
        <v>2975</v>
      </c>
      <c r="I173" s="194" t="s">
        <v>2911</v>
      </c>
      <c r="J173" s="194">
        <v>50</v>
      </c>
      <c r="K173" s="235"/>
    </row>
    <row r="174" spans="2:11" ht="15" customHeight="1">
      <c r="B174" s="214"/>
      <c r="C174" s="194" t="s">
        <v>2934</v>
      </c>
      <c r="D174" s="194"/>
      <c r="E174" s="194"/>
      <c r="F174" s="213" t="s">
        <v>2915</v>
      </c>
      <c r="G174" s="194"/>
      <c r="H174" s="194" t="s">
        <v>2975</v>
      </c>
      <c r="I174" s="194" t="s">
        <v>2911</v>
      </c>
      <c r="J174" s="194">
        <v>50</v>
      </c>
      <c r="K174" s="235"/>
    </row>
    <row r="175" spans="2:11" ht="15" customHeight="1">
      <c r="B175" s="214"/>
      <c r="C175" s="194" t="s">
        <v>113</v>
      </c>
      <c r="D175" s="194"/>
      <c r="E175" s="194"/>
      <c r="F175" s="213" t="s">
        <v>2909</v>
      </c>
      <c r="G175" s="194"/>
      <c r="H175" s="194" t="s">
        <v>2976</v>
      </c>
      <c r="I175" s="194" t="s">
        <v>2977</v>
      </c>
      <c r="J175" s="194"/>
      <c r="K175" s="235"/>
    </row>
    <row r="176" spans="2:11" ht="15" customHeight="1">
      <c r="B176" s="214"/>
      <c r="C176" s="194" t="s">
        <v>54</v>
      </c>
      <c r="D176" s="194"/>
      <c r="E176" s="194"/>
      <c r="F176" s="213" t="s">
        <v>2909</v>
      </c>
      <c r="G176" s="194"/>
      <c r="H176" s="194" t="s">
        <v>2978</v>
      </c>
      <c r="I176" s="194" t="s">
        <v>2979</v>
      </c>
      <c r="J176" s="194">
        <v>1</v>
      </c>
      <c r="K176" s="235"/>
    </row>
    <row r="177" spans="2:11" ht="15" customHeight="1">
      <c r="B177" s="214"/>
      <c r="C177" s="194" t="s">
        <v>50</v>
      </c>
      <c r="D177" s="194"/>
      <c r="E177" s="194"/>
      <c r="F177" s="213" t="s">
        <v>2909</v>
      </c>
      <c r="G177" s="194"/>
      <c r="H177" s="194" t="s">
        <v>2980</v>
      </c>
      <c r="I177" s="194" t="s">
        <v>2911</v>
      </c>
      <c r="J177" s="194">
        <v>20</v>
      </c>
      <c r="K177" s="235"/>
    </row>
    <row r="178" spans="2:11" ht="15" customHeight="1">
      <c r="B178" s="214"/>
      <c r="C178" s="194" t="s">
        <v>114</v>
      </c>
      <c r="D178" s="194"/>
      <c r="E178" s="194"/>
      <c r="F178" s="213" t="s">
        <v>2909</v>
      </c>
      <c r="G178" s="194"/>
      <c r="H178" s="194" t="s">
        <v>2981</v>
      </c>
      <c r="I178" s="194" t="s">
        <v>2911</v>
      </c>
      <c r="J178" s="194">
        <v>255</v>
      </c>
      <c r="K178" s="235"/>
    </row>
    <row r="179" spans="2:11" ht="15" customHeight="1">
      <c r="B179" s="214"/>
      <c r="C179" s="194" t="s">
        <v>115</v>
      </c>
      <c r="D179" s="194"/>
      <c r="E179" s="194"/>
      <c r="F179" s="213" t="s">
        <v>2909</v>
      </c>
      <c r="G179" s="194"/>
      <c r="H179" s="194" t="s">
        <v>2874</v>
      </c>
      <c r="I179" s="194" t="s">
        <v>2911</v>
      </c>
      <c r="J179" s="194">
        <v>10</v>
      </c>
      <c r="K179" s="235"/>
    </row>
    <row r="180" spans="2:11" ht="15" customHeight="1">
      <c r="B180" s="214"/>
      <c r="C180" s="194" t="s">
        <v>116</v>
      </c>
      <c r="D180" s="194"/>
      <c r="E180" s="194"/>
      <c r="F180" s="213" t="s">
        <v>2909</v>
      </c>
      <c r="G180" s="194"/>
      <c r="H180" s="194" t="s">
        <v>2982</v>
      </c>
      <c r="I180" s="194" t="s">
        <v>2943</v>
      </c>
      <c r="J180" s="194"/>
      <c r="K180" s="235"/>
    </row>
    <row r="181" spans="2:11" ht="15" customHeight="1">
      <c r="B181" s="214"/>
      <c r="C181" s="194" t="s">
        <v>2983</v>
      </c>
      <c r="D181" s="194"/>
      <c r="E181" s="194"/>
      <c r="F181" s="213" t="s">
        <v>2909</v>
      </c>
      <c r="G181" s="194"/>
      <c r="H181" s="194" t="s">
        <v>2984</v>
      </c>
      <c r="I181" s="194" t="s">
        <v>2943</v>
      </c>
      <c r="J181" s="194"/>
      <c r="K181" s="235"/>
    </row>
    <row r="182" spans="2:11" ht="15" customHeight="1">
      <c r="B182" s="214"/>
      <c r="C182" s="194" t="s">
        <v>2972</v>
      </c>
      <c r="D182" s="194"/>
      <c r="E182" s="194"/>
      <c r="F182" s="213" t="s">
        <v>2909</v>
      </c>
      <c r="G182" s="194"/>
      <c r="H182" s="194" t="s">
        <v>2985</v>
      </c>
      <c r="I182" s="194" t="s">
        <v>2943</v>
      </c>
      <c r="J182" s="194"/>
      <c r="K182" s="235"/>
    </row>
    <row r="183" spans="2:11" ht="15" customHeight="1">
      <c r="B183" s="214"/>
      <c r="C183" s="194" t="s">
        <v>118</v>
      </c>
      <c r="D183" s="194"/>
      <c r="E183" s="194"/>
      <c r="F183" s="213" t="s">
        <v>2915</v>
      </c>
      <c r="G183" s="194"/>
      <c r="H183" s="194" t="s">
        <v>2986</v>
      </c>
      <c r="I183" s="194" t="s">
        <v>2911</v>
      </c>
      <c r="J183" s="194">
        <v>50</v>
      </c>
      <c r="K183" s="235"/>
    </row>
    <row r="184" spans="2:11" ht="15" customHeight="1">
      <c r="B184" s="214"/>
      <c r="C184" s="194" t="s">
        <v>2987</v>
      </c>
      <c r="D184" s="194"/>
      <c r="E184" s="194"/>
      <c r="F184" s="213" t="s">
        <v>2915</v>
      </c>
      <c r="G184" s="194"/>
      <c r="H184" s="194" t="s">
        <v>2988</v>
      </c>
      <c r="I184" s="194" t="s">
        <v>2989</v>
      </c>
      <c r="J184" s="194"/>
      <c r="K184" s="235"/>
    </row>
    <row r="185" spans="2:11" ht="15" customHeight="1">
      <c r="B185" s="214"/>
      <c r="C185" s="194" t="s">
        <v>2990</v>
      </c>
      <c r="D185" s="194"/>
      <c r="E185" s="194"/>
      <c r="F185" s="213" t="s">
        <v>2915</v>
      </c>
      <c r="G185" s="194"/>
      <c r="H185" s="194" t="s">
        <v>2991</v>
      </c>
      <c r="I185" s="194" t="s">
        <v>2989</v>
      </c>
      <c r="J185" s="194"/>
      <c r="K185" s="235"/>
    </row>
    <row r="186" spans="2:11" ht="15" customHeight="1">
      <c r="B186" s="214"/>
      <c r="C186" s="194" t="s">
        <v>2992</v>
      </c>
      <c r="D186" s="194"/>
      <c r="E186" s="194"/>
      <c r="F186" s="213" t="s">
        <v>2915</v>
      </c>
      <c r="G186" s="194"/>
      <c r="H186" s="194" t="s">
        <v>2993</v>
      </c>
      <c r="I186" s="194" t="s">
        <v>2989</v>
      </c>
      <c r="J186" s="194"/>
      <c r="K186" s="235"/>
    </row>
    <row r="187" spans="2:11" ht="15" customHeight="1">
      <c r="B187" s="214"/>
      <c r="C187" s="247" t="s">
        <v>2994</v>
      </c>
      <c r="D187" s="194"/>
      <c r="E187" s="194"/>
      <c r="F187" s="213" t="s">
        <v>2915</v>
      </c>
      <c r="G187" s="194"/>
      <c r="H187" s="194" t="s">
        <v>2995</v>
      </c>
      <c r="I187" s="194" t="s">
        <v>2996</v>
      </c>
      <c r="J187" s="248" t="s">
        <v>2997</v>
      </c>
      <c r="K187" s="235"/>
    </row>
    <row r="188" spans="2:11" ht="15" customHeight="1">
      <c r="B188" s="214"/>
      <c r="C188" s="199" t="s">
        <v>39</v>
      </c>
      <c r="D188" s="194"/>
      <c r="E188" s="194"/>
      <c r="F188" s="213" t="s">
        <v>2909</v>
      </c>
      <c r="G188" s="194"/>
      <c r="H188" s="190" t="s">
        <v>2998</v>
      </c>
      <c r="I188" s="194" t="s">
        <v>2999</v>
      </c>
      <c r="J188" s="194"/>
      <c r="K188" s="235"/>
    </row>
    <row r="189" spans="2:11" ht="15" customHeight="1">
      <c r="B189" s="214"/>
      <c r="C189" s="199" t="s">
        <v>3000</v>
      </c>
      <c r="D189" s="194"/>
      <c r="E189" s="194"/>
      <c r="F189" s="213" t="s">
        <v>2909</v>
      </c>
      <c r="G189" s="194"/>
      <c r="H189" s="194" t="s">
        <v>3001</v>
      </c>
      <c r="I189" s="194" t="s">
        <v>2943</v>
      </c>
      <c r="J189" s="194"/>
      <c r="K189" s="235"/>
    </row>
    <row r="190" spans="2:11" ht="15" customHeight="1">
      <c r="B190" s="214"/>
      <c r="C190" s="199" t="s">
        <v>3002</v>
      </c>
      <c r="D190" s="194"/>
      <c r="E190" s="194"/>
      <c r="F190" s="213" t="s">
        <v>2909</v>
      </c>
      <c r="G190" s="194"/>
      <c r="H190" s="194" t="s">
        <v>3003</v>
      </c>
      <c r="I190" s="194" t="s">
        <v>2943</v>
      </c>
      <c r="J190" s="194"/>
      <c r="K190" s="235"/>
    </row>
    <row r="191" spans="2:11" ht="15" customHeight="1">
      <c r="B191" s="214"/>
      <c r="C191" s="199" t="s">
        <v>3004</v>
      </c>
      <c r="D191" s="194"/>
      <c r="E191" s="194"/>
      <c r="F191" s="213" t="s">
        <v>2915</v>
      </c>
      <c r="G191" s="194"/>
      <c r="H191" s="194" t="s">
        <v>3005</v>
      </c>
      <c r="I191" s="194" t="s">
        <v>2943</v>
      </c>
      <c r="J191" s="194"/>
      <c r="K191" s="235"/>
    </row>
    <row r="192" spans="2:11" ht="15" customHeight="1">
      <c r="B192" s="241"/>
      <c r="C192" s="249"/>
      <c r="D192" s="223"/>
      <c r="E192" s="223"/>
      <c r="F192" s="223"/>
      <c r="G192" s="223"/>
      <c r="H192" s="223"/>
      <c r="I192" s="223"/>
      <c r="J192" s="223"/>
      <c r="K192" s="242"/>
    </row>
    <row r="193" spans="2:11" ht="18.75" customHeight="1">
      <c r="B193" s="190"/>
      <c r="C193" s="194"/>
      <c r="D193" s="194"/>
      <c r="E193" s="194"/>
      <c r="F193" s="213"/>
      <c r="G193" s="194"/>
      <c r="H193" s="194"/>
      <c r="I193" s="194"/>
      <c r="J193" s="194"/>
      <c r="K193" s="190"/>
    </row>
    <row r="194" spans="2:11" ht="18.75" customHeight="1">
      <c r="B194" s="190"/>
      <c r="C194" s="194"/>
      <c r="D194" s="194"/>
      <c r="E194" s="194"/>
      <c r="F194" s="213"/>
      <c r="G194" s="194"/>
      <c r="H194" s="194"/>
      <c r="I194" s="194"/>
      <c r="J194" s="194"/>
      <c r="K194" s="190"/>
    </row>
    <row r="195" spans="2:11" ht="18.75" customHeight="1">
      <c r="B195" s="200"/>
      <c r="C195" s="200"/>
      <c r="D195" s="200"/>
      <c r="E195" s="200"/>
      <c r="F195" s="200"/>
      <c r="G195" s="200"/>
      <c r="H195" s="200"/>
      <c r="I195" s="200"/>
      <c r="J195" s="200"/>
      <c r="K195" s="200"/>
    </row>
    <row r="196" spans="2:11">
      <c r="B196" s="182"/>
      <c r="C196" s="183"/>
      <c r="D196" s="183"/>
      <c r="E196" s="183"/>
      <c r="F196" s="183"/>
      <c r="G196" s="183"/>
      <c r="H196" s="183"/>
      <c r="I196" s="183"/>
      <c r="J196" s="183"/>
      <c r="K196" s="184"/>
    </row>
    <row r="197" spans="2:11" ht="22.2">
      <c r="B197" s="185"/>
      <c r="C197" s="304" t="s">
        <v>3006</v>
      </c>
      <c r="D197" s="304"/>
      <c r="E197" s="304"/>
      <c r="F197" s="304"/>
      <c r="G197" s="304"/>
      <c r="H197" s="304"/>
      <c r="I197" s="304"/>
      <c r="J197" s="304"/>
      <c r="K197" s="186"/>
    </row>
    <row r="198" spans="2:11" ht="25.5" customHeight="1">
      <c r="B198" s="185"/>
      <c r="C198" s="250" t="s">
        <v>3007</v>
      </c>
      <c r="D198" s="250"/>
      <c r="E198" s="250"/>
      <c r="F198" s="250" t="s">
        <v>3008</v>
      </c>
      <c r="G198" s="251"/>
      <c r="H198" s="310" t="s">
        <v>3009</v>
      </c>
      <c r="I198" s="310"/>
      <c r="J198" s="310"/>
      <c r="K198" s="186"/>
    </row>
    <row r="199" spans="2:11" ht="5.25" customHeight="1">
      <c r="B199" s="214"/>
      <c r="C199" s="211"/>
      <c r="D199" s="211"/>
      <c r="E199" s="211"/>
      <c r="F199" s="211"/>
      <c r="G199" s="194"/>
      <c r="H199" s="211"/>
      <c r="I199" s="211"/>
      <c r="J199" s="211"/>
      <c r="K199" s="235"/>
    </row>
    <row r="200" spans="2:11" ht="15" customHeight="1">
      <c r="B200" s="214"/>
      <c r="C200" s="194" t="s">
        <v>2999</v>
      </c>
      <c r="D200" s="194"/>
      <c r="E200" s="194"/>
      <c r="F200" s="213" t="s">
        <v>40</v>
      </c>
      <c r="G200" s="194"/>
      <c r="H200" s="306" t="s">
        <v>3010</v>
      </c>
      <c r="I200" s="306"/>
      <c r="J200" s="306"/>
      <c r="K200" s="235"/>
    </row>
    <row r="201" spans="2:11" ht="15" customHeight="1">
      <c r="B201" s="214"/>
      <c r="C201" s="220"/>
      <c r="D201" s="194"/>
      <c r="E201" s="194"/>
      <c r="F201" s="213" t="s">
        <v>41</v>
      </c>
      <c r="G201" s="194"/>
      <c r="H201" s="306" t="s">
        <v>3011</v>
      </c>
      <c r="I201" s="306"/>
      <c r="J201" s="306"/>
      <c r="K201" s="235"/>
    </row>
    <row r="202" spans="2:11" ht="15" customHeight="1">
      <c r="B202" s="214"/>
      <c r="C202" s="220"/>
      <c r="D202" s="194"/>
      <c r="E202" s="194"/>
      <c r="F202" s="213" t="s">
        <v>44</v>
      </c>
      <c r="G202" s="194"/>
      <c r="H202" s="306" t="s">
        <v>3012</v>
      </c>
      <c r="I202" s="306"/>
      <c r="J202" s="306"/>
      <c r="K202" s="235"/>
    </row>
    <row r="203" spans="2:11" ht="15" customHeight="1">
      <c r="B203" s="214"/>
      <c r="C203" s="194"/>
      <c r="D203" s="194"/>
      <c r="E203" s="194"/>
      <c r="F203" s="213" t="s">
        <v>42</v>
      </c>
      <c r="G203" s="194"/>
      <c r="H203" s="306" t="s">
        <v>3013</v>
      </c>
      <c r="I203" s="306"/>
      <c r="J203" s="306"/>
      <c r="K203" s="235"/>
    </row>
    <row r="204" spans="2:11" ht="15" customHeight="1">
      <c r="B204" s="214"/>
      <c r="C204" s="194"/>
      <c r="D204" s="194"/>
      <c r="E204" s="194"/>
      <c r="F204" s="213" t="s">
        <v>43</v>
      </c>
      <c r="G204" s="194"/>
      <c r="H204" s="306" t="s">
        <v>3014</v>
      </c>
      <c r="I204" s="306"/>
      <c r="J204" s="306"/>
      <c r="K204" s="235"/>
    </row>
    <row r="205" spans="2:11" ht="15" customHeight="1">
      <c r="B205" s="214"/>
      <c r="C205" s="194"/>
      <c r="D205" s="194"/>
      <c r="E205" s="194"/>
      <c r="F205" s="213"/>
      <c r="G205" s="194"/>
      <c r="H205" s="194"/>
      <c r="I205" s="194"/>
      <c r="J205" s="194"/>
      <c r="K205" s="235"/>
    </row>
    <row r="206" spans="2:11" ht="15" customHeight="1">
      <c r="B206" s="214"/>
      <c r="C206" s="194" t="s">
        <v>2955</v>
      </c>
      <c r="D206" s="194"/>
      <c r="E206" s="194"/>
      <c r="F206" s="213" t="s">
        <v>76</v>
      </c>
      <c r="G206" s="194"/>
      <c r="H206" s="306" t="s">
        <v>3015</v>
      </c>
      <c r="I206" s="306"/>
      <c r="J206" s="306"/>
      <c r="K206" s="235"/>
    </row>
    <row r="207" spans="2:11" ht="15" customHeight="1">
      <c r="B207" s="214"/>
      <c r="C207" s="220"/>
      <c r="D207" s="194"/>
      <c r="E207" s="194"/>
      <c r="F207" s="213" t="s">
        <v>2854</v>
      </c>
      <c r="G207" s="194"/>
      <c r="H207" s="306" t="s">
        <v>2855</v>
      </c>
      <c r="I207" s="306"/>
      <c r="J207" s="306"/>
      <c r="K207" s="235"/>
    </row>
    <row r="208" spans="2:11" ht="15" customHeight="1">
      <c r="B208" s="214"/>
      <c r="C208" s="194"/>
      <c r="D208" s="194"/>
      <c r="E208" s="194"/>
      <c r="F208" s="213" t="s">
        <v>2852</v>
      </c>
      <c r="G208" s="194"/>
      <c r="H208" s="306" t="s">
        <v>3016</v>
      </c>
      <c r="I208" s="306"/>
      <c r="J208" s="306"/>
      <c r="K208" s="235"/>
    </row>
    <row r="209" spans="2:11" ht="15" customHeight="1">
      <c r="B209" s="252"/>
      <c r="C209" s="220"/>
      <c r="D209" s="220"/>
      <c r="E209" s="220"/>
      <c r="F209" s="213" t="s">
        <v>2856</v>
      </c>
      <c r="G209" s="199"/>
      <c r="H209" s="305" t="s">
        <v>2857</v>
      </c>
      <c r="I209" s="305"/>
      <c r="J209" s="305"/>
      <c r="K209" s="253"/>
    </row>
    <row r="210" spans="2:11" ht="15" customHeight="1">
      <c r="B210" s="252"/>
      <c r="C210" s="220"/>
      <c r="D210" s="220"/>
      <c r="E210" s="220"/>
      <c r="F210" s="213" t="s">
        <v>126</v>
      </c>
      <c r="G210" s="199"/>
      <c r="H210" s="305" t="s">
        <v>3017</v>
      </c>
      <c r="I210" s="305"/>
      <c r="J210" s="305"/>
      <c r="K210" s="253"/>
    </row>
    <row r="211" spans="2:11" ht="15" customHeight="1">
      <c r="B211" s="252"/>
      <c r="C211" s="220"/>
      <c r="D211" s="220"/>
      <c r="E211" s="220"/>
      <c r="F211" s="254"/>
      <c r="G211" s="199"/>
      <c r="H211" s="255"/>
      <c r="I211" s="255"/>
      <c r="J211" s="255"/>
      <c r="K211" s="253"/>
    </row>
    <row r="212" spans="2:11" ht="15" customHeight="1">
      <c r="B212" s="252"/>
      <c r="C212" s="194" t="s">
        <v>2979</v>
      </c>
      <c r="D212" s="220"/>
      <c r="E212" s="220"/>
      <c r="F212" s="213">
        <v>1</v>
      </c>
      <c r="G212" s="199"/>
      <c r="H212" s="305" t="s">
        <v>3018</v>
      </c>
      <c r="I212" s="305"/>
      <c r="J212" s="305"/>
      <c r="K212" s="253"/>
    </row>
    <row r="213" spans="2:11" ht="15" customHeight="1">
      <c r="B213" s="252"/>
      <c r="C213" s="220"/>
      <c r="D213" s="220"/>
      <c r="E213" s="220"/>
      <c r="F213" s="213">
        <v>2</v>
      </c>
      <c r="G213" s="199"/>
      <c r="H213" s="305" t="s">
        <v>3019</v>
      </c>
      <c r="I213" s="305"/>
      <c r="J213" s="305"/>
      <c r="K213" s="253"/>
    </row>
    <row r="214" spans="2:11" ht="15" customHeight="1">
      <c r="B214" s="252"/>
      <c r="C214" s="220"/>
      <c r="D214" s="220"/>
      <c r="E214" s="220"/>
      <c r="F214" s="213">
        <v>3</v>
      </c>
      <c r="G214" s="199"/>
      <c r="H214" s="305" t="s">
        <v>3020</v>
      </c>
      <c r="I214" s="305"/>
      <c r="J214" s="305"/>
      <c r="K214" s="253"/>
    </row>
    <row r="215" spans="2:11" ht="15" customHeight="1">
      <c r="B215" s="252"/>
      <c r="C215" s="220"/>
      <c r="D215" s="220"/>
      <c r="E215" s="220"/>
      <c r="F215" s="213">
        <v>4</v>
      </c>
      <c r="G215" s="199"/>
      <c r="H215" s="305" t="s">
        <v>3021</v>
      </c>
      <c r="I215" s="305"/>
      <c r="J215" s="305"/>
      <c r="K215" s="253"/>
    </row>
    <row r="216" spans="2:11" ht="12.75" customHeight="1">
      <c r="B216" s="256"/>
      <c r="C216" s="257"/>
      <c r="D216" s="257"/>
      <c r="E216" s="257"/>
      <c r="F216" s="257"/>
      <c r="G216" s="257"/>
      <c r="H216" s="257"/>
      <c r="I216" s="257"/>
      <c r="J216" s="257"/>
      <c r="K216" s="258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00 - VRN</vt:lpstr>
      <vt:lpstr>10 - Stavební část</vt:lpstr>
      <vt:lpstr>20 - ZTI</vt:lpstr>
      <vt:lpstr>30 - Plyn</vt:lpstr>
      <vt:lpstr>40 - UT</vt:lpstr>
      <vt:lpstr>50 - Větrání</vt:lpstr>
      <vt:lpstr>60 - Elektroinstalace, Sl...</vt:lpstr>
      <vt:lpstr>Pokyny pro vyplnění</vt:lpstr>
      <vt:lpstr>'00 - VRN'!Názvy_tisku</vt:lpstr>
      <vt:lpstr>'10 - Stavební část'!Názvy_tisku</vt:lpstr>
      <vt:lpstr>'20 - ZTI'!Názvy_tisku</vt:lpstr>
      <vt:lpstr>'30 - Plyn'!Názvy_tisku</vt:lpstr>
      <vt:lpstr>'40 - UT'!Názvy_tisku</vt:lpstr>
      <vt:lpstr>'50 - Větrání'!Názvy_tisku</vt:lpstr>
      <vt:lpstr>'60 - Elektroinstalace, Sl...'!Názvy_tisku</vt:lpstr>
      <vt:lpstr>'Rekapitulace stavby'!Názvy_tisku</vt:lpstr>
      <vt:lpstr>'00 - VRN'!Oblast_tisku</vt:lpstr>
      <vt:lpstr>'10 - Stavební část'!Oblast_tisku</vt:lpstr>
      <vt:lpstr>'20 - ZTI'!Oblast_tisku</vt:lpstr>
      <vt:lpstr>'30 - Plyn'!Oblast_tisku</vt:lpstr>
      <vt:lpstr>'40 - UT'!Oblast_tisku</vt:lpstr>
      <vt:lpstr>'50 - Větrání'!Oblast_tisku</vt:lpstr>
      <vt:lpstr>'60 - Elektroinstalace, Sl...'!Oblast_tisku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 Hájek</dc:creator>
  <cp:lastModifiedBy>Jarošová Alexandra</cp:lastModifiedBy>
  <dcterms:created xsi:type="dcterms:W3CDTF">2018-09-27T08:42:34Z</dcterms:created>
  <dcterms:modified xsi:type="dcterms:W3CDTF">2026-01-12T08:23:14Z</dcterms:modified>
</cp:coreProperties>
</file>